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gnetic\Desktop\"/>
    </mc:Choice>
  </mc:AlternateContent>
  <xr:revisionPtr revIDLastSave="0" documentId="13_ncr:1_{F54739CA-1908-4E1C-BF84-033AF6BAA930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rashoda'!$B$1:$L$85</definedName>
    <definedName name="_xlnm.Print_Area" localSheetId="6">'Posebni dio'!$A$1:$F$130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5" l="1"/>
  <c r="I27" i="1"/>
  <c r="H27" i="1"/>
  <c r="J26" i="1"/>
  <c r="I26" i="1"/>
  <c r="H26" i="1"/>
  <c r="G26" i="1"/>
  <c r="G27" i="1" s="1"/>
  <c r="G23" i="1"/>
  <c r="H23" i="1"/>
  <c r="I23" i="1"/>
  <c r="J23" i="1"/>
  <c r="G16" i="1"/>
  <c r="H16" i="1"/>
  <c r="I16" i="1"/>
  <c r="J15" i="1"/>
  <c r="I15" i="1"/>
  <c r="H15" i="1"/>
  <c r="G15" i="1"/>
  <c r="J12" i="1"/>
  <c r="J16" i="1" s="1"/>
  <c r="I12" i="1"/>
  <c r="H12" i="1"/>
  <c r="G12" i="1"/>
  <c r="J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130" i="15"/>
  <c r="F128" i="15"/>
  <c r="E128" i="15"/>
  <c r="D128" i="15"/>
  <c r="C128" i="15"/>
  <c r="F127" i="15"/>
  <c r="E127" i="15"/>
  <c r="D127" i="15"/>
  <c r="C127" i="15"/>
  <c r="F126" i="15"/>
  <c r="E126" i="15"/>
  <c r="D126" i="15"/>
  <c r="C126" i="15"/>
  <c r="F124" i="15"/>
  <c r="E124" i="15"/>
  <c r="D124" i="15"/>
  <c r="C124" i="15"/>
  <c r="F121" i="15"/>
  <c r="E121" i="15"/>
  <c r="D121" i="15"/>
  <c r="C121" i="15"/>
  <c r="F120" i="15"/>
  <c r="E120" i="15"/>
  <c r="D120" i="15"/>
  <c r="C120" i="15"/>
  <c r="F119" i="15"/>
  <c r="E119" i="15"/>
  <c r="D119" i="15"/>
  <c r="C119" i="15"/>
  <c r="F117" i="15"/>
  <c r="F115" i="15"/>
  <c r="E115" i="15"/>
  <c r="D115" i="15"/>
  <c r="C115" i="15"/>
  <c r="F114" i="15"/>
  <c r="E114" i="15"/>
  <c r="D114" i="15"/>
  <c r="C114" i="15"/>
  <c r="F113" i="15"/>
  <c r="E113" i="15"/>
  <c r="D113" i="15"/>
  <c r="C113" i="15"/>
  <c r="F111" i="15"/>
  <c r="E111" i="15"/>
  <c r="D111" i="15"/>
  <c r="C111" i="15"/>
  <c r="F110" i="15"/>
  <c r="E110" i="15"/>
  <c r="D110" i="15"/>
  <c r="C110" i="15"/>
  <c r="F107" i="15"/>
  <c r="E107" i="15"/>
  <c r="D107" i="15"/>
  <c r="C107" i="15"/>
  <c r="F106" i="15"/>
  <c r="E106" i="15"/>
  <c r="D106" i="15"/>
  <c r="C106" i="15"/>
  <c r="F105" i="15"/>
  <c r="E105" i="15"/>
  <c r="D105" i="15"/>
  <c r="C105" i="15"/>
  <c r="F104" i="15"/>
  <c r="E102" i="15"/>
  <c r="F102" i="15" s="1"/>
  <c r="D102" i="15"/>
  <c r="C102" i="15"/>
  <c r="E101" i="15"/>
  <c r="F101" i="15" s="1"/>
  <c r="D101" i="15"/>
  <c r="C101" i="15"/>
  <c r="E100" i="15"/>
  <c r="F100" i="15" s="1"/>
  <c r="D100" i="15"/>
  <c r="C100" i="15"/>
  <c r="F98" i="15"/>
  <c r="E98" i="15"/>
  <c r="D98" i="15"/>
  <c r="C98" i="15"/>
  <c r="F97" i="15"/>
  <c r="E97" i="15"/>
  <c r="D97" i="15"/>
  <c r="C97" i="15"/>
  <c r="F96" i="15"/>
  <c r="E96" i="15"/>
  <c r="D96" i="15"/>
  <c r="C96" i="15"/>
  <c r="F95" i="15"/>
  <c r="E93" i="15"/>
  <c r="E92" i="15" s="1"/>
  <c r="D93" i="15"/>
  <c r="C93" i="15"/>
  <c r="D92" i="15"/>
  <c r="C92" i="15"/>
  <c r="D91" i="15"/>
  <c r="C91" i="15"/>
  <c r="F87" i="15"/>
  <c r="E87" i="15"/>
  <c r="D87" i="15"/>
  <c r="C87" i="15"/>
  <c r="F86" i="15"/>
  <c r="E86" i="15"/>
  <c r="D86" i="15"/>
  <c r="C86" i="15"/>
  <c r="F85" i="15"/>
  <c r="E85" i="15"/>
  <c r="D85" i="15"/>
  <c r="C85" i="15"/>
  <c r="F82" i="15"/>
  <c r="E82" i="15"/>
  <c r="D82" i="15"/>
  <c r="C82" i="15"/>
  <c r="F79" i="15"/>
  <c r="E79" i="15"/>
  <c r="D79" i="15"/>
  <c r="C79" i="15"/>
  <c r="F78" i="15"/>
  <c r="E78" i="15"/>
  <c r="D78" i="15"/>
  <c r="C78" i="15"/>
  <c r="F77" i="15"/>
  <c r="E77" i="15"/>
  <c r="D77" i="15"/>
  <c r="C77" i="15"/>
  <c r="F76" i="15"/>
  <c r="F73" i="15"/>
  <c r="E73" i="15"/>
  <c r="D73" i="15"/>
  <c r="C73" i="15"/>
  <c r="F72" i="15"/>
  <c r="E72" i="15"/>
  <c r="D72" i="15"/>
  <c r="C72" i="15"/>
  <c r="F71" i="15"/>
  <c r="E71" i="15"/>
  <c r="D71" i="15"/>
  <c r="C71" i="15"/>
  <c r="F69" i="15"/>
  <c r="E69" i="15"/>
  <c r="D69" i="15"/>
  <c r="C69" i="15"/>
  <c r="F68" i="15"/>
  <c r="E68" i="15"/>
  <c r="D68" i="15"/>
  <c r="C68" i="15"/>
  <c r="F66" i="15"/>
  <c r="E66" i="15"/>
  <c r="D66" i="15"/>
  <c r="C66" i="15"/>
  <c r="F64" i="15"/>
  <c r="E64" i="15"/>
  <c r="D64" i="15"/>
  <c r="C64" i="15"/>
  <c r="F63" i="15"/>
  <c r="E63" i="15"/>
  <c r="D63" i="15"/>
  <c r="C63" i="15"/>
  <c r="F62" i="15"/>
  <c r="E62" i="15"/>
  <c r="D62" i="15"/>
  <c r="C62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2" i="15"/>
  <c r="E52" i="15"/>
  <c r="D52" i="15"/>
  <c r="C52" i="15"/>
  <c r="F50" i="15"/>
  <c r="E50" i="15"/>
  <c r="D50" i="15"/>
  <c r="C50" i="15"/>
  <c r="F40" i="15"/>
  <c r="E40" i="15"/>
  <c r="D40" i="15"/>
  <c r="C40" i="15"/>
  <c r="F35" i="15"/>
  <c r="E35" i="15"/>
  <c r="D35" i="15"/>
  <c r="C35" i="15"/>
  <c r="F30" i="15"/>
  <c r="E30" i="15"/>
  <c r="D30" i="15"/>
  <c r="C30" i="15"/>
  <c r="F29" i="15"/>
  <c r="E29" i="15"/>
  <c r="D29" i="15"/>
  <c r="C29" i="15"/>
  <c r="F26" i="15"/>
  <c r="E26" i="15"/>
  <c r="D26" i="15"/>
  <c r="C26" i="15"/>
  <c r="F24" i="15"/>
  <c r="E24" i="15"/>
  <c r="D24" i="15"/>
  <c r="C24" i="15"/>
  <c r="F21" i="15"/>
  <c r="E21" i="15"/>
  <c r="D21" i="15"/>
  <c r="C21" i="15"/>
  <c r="F20" i="15"/>
  <c r="E20" i="15"/>
  <c r="D20" i="15"/>
  <c r="C20" i="15"/>
  <c r="F19" i="15"/>
  <c r="E19" i="15"/>
  <c r="D19" i="15"/>
  <c r="C19" i="15"/>
  <c r="F17" i="15"/>
  <c r="F15" i="15"/>
  <c r="D15" i="15"/>
  <c r="C15" i="15"/>
  <c r="E14" i="15"/>
  <c r="F14" i="15" s="1"/>
  <c r="D14" i="15"/>
  <c r="C14" i="15"/>
  <c r="D13" i="15"/>
  <c r="C13" i="15"/>
  <c r="F10" i="15"/>
  <c r="E10" i="15"/>
  <c r="D10" i="15"/>
  <c r="C10" i="15"/>
  <c r="F9" i="15"/>
  <c r="E9" i="15"/>
  <c r="D9" i="15"/>
  <c r="C9" i="15"/>
  <c r="F8" i="15"/>
  <c r="E8" i="15"/>
  <c r="D8" i="15"/>
  <c r="C8" i="15"/>
  <c r="F7" i="15"/>
  <c r="E7" i="15"/>
  <c r="D7" i="15"/>
  <c r="C7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23" i="5"/>
  <c r="G23" i="5"/>
  <c r="H22" i="5"/>
  <c r="G22" i="5"/>
  <c r="F22" i="5"/>
  <c r="E22" i="5"/>
  <c r="D22" i="5"/>
  <c r="C22" i="5"/>
  <c r="H21" i="5"/>
  <c r="G21" i="5"/>
  <c r="H20" i="5"/>
  <c r="G20" i="5"/>
  <c r="F20" i="5"/>
  <c r="E20" i="5"/>
  <c r="D20" i="5"/>
  <c r="C20" i="5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F15" i="5"/>
  <c r="E15" i="5"/>
  <c r="D15" i="5"/>
  <c r="C15" i="5"/>
  <c r="H14" i="5"/>
  <c r="G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F9" i="5"/>
  <c r="H9" i="5" s="1"/>
  <c r="E9" i="5"/>
  <c r="D9" i="5"/>
  <c r="C9" i="5"/>
  <c r="H8" i="5"/>
  <c r="G8" i="5"/>
  <c r="H7" i="5"/>
  <c r="G7" i="5"/>
  <c r="F7" i="5"/>
  <c r="E7" i="5"/>
  <c r="D7" i="5"/>
  <c r="C7" i="5"/>
  <c r="E6" i="5"/>
  <c r="D6" i="5"/>
  <c r="C6" i="5"/>
  <c r="L84" i="3"/>
  <c r="K84" i="3"/>
  <c r="L83" i="3"/>
  <c r="K83" i="3"/>
  <c r="J83" i="3"/>
  <c r="I83" i="3"/>
  <c r="H83" i="3"/>
  <c r="G83" i="3"/>
  <c r="L82" i="3"/>
  <c r="K82" i="3"/>
  <c r="J82" i="3"/>
  <c r="I82" i="3"/>
  <c r="H82" i="3"/>
  <c r="G82" i="3"/>
  <c r="L81" i="3"/>
  <c r="K81" i="3"/>
  <c r="L80" i="3"/>
  <c r="K80" i="3"/>
  <c r="J80" i="3"/>
  <c r="I80" i="3"/>
  <c r="H80" i="3"/>
  <c r="G80" i="3"/>
  <c r="L79" i="3"/>
  <c r="K79" i="3"/>
  <c r="L78" i="3"/>
  <c r="K78" i="3"/>
  <c r="L77" i="3"/>
  <c r="K77" i="3"/>
  <c r="L76" i="3"/>
  <c r="K76" i="3"/>
  <c r="J76" i="3"/>
  <c r="I76" i="3"/>
  <c r="H76" i="3"/>
  <c r="G76" i="3"/>
  <c r="L75" i="3"/>
  <c r="K75" i="3"/>
  <c r="J75" i="3"/>
  <c r="I75" i="3"/>
  <c r="H75" i="3"/>
  <c r="G75" i="3"/>
  <c r="L74" i="3"/>
  <c r="K74" i="3"/>
  <c r="J74" i="3"/>
  <c r="I74" i="3"/>
  <c r="H74" i="3"/>
  <c r="G74" i="3"/>
  <c r="L73" i="3"/>
  <c r="K73" i="3"/>
  <c r="L72" i="3"/>
  <c r="K72" i="3"/>
  <c r="J72" i="3"/>
  <c r="I72" i="3"/>
  <c r="H72" i="3"/>
  <c r="G72" i="3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L67" i="3"/>
  <c r="K67" i="3"/>
  <c r="L66" i="3"/>
  <c r="K66" i="3"/>
  <c r="L65" i="3"/>
  <c r="K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J51" i="3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J40" i="3"/>
  <c r="I40" i="3"/>
  <c r="H40" i="3"/>
  <c r="G40" i="3"/>
  <c r="L39" i="3"/>
  <c r="K39" i="3"/>
  <c r="L38" i="3"/>
  <c r="K38" i="3"/>
  <c r="L37" i="3"/>
  <c r="K37" i="3"/>
  <c r="J37" i="3"/>
  <c r="I37" i="3"/>
  <c r="H37" i="3"/>
  <c r="G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J29" i="3"/>
  <c r="I29" i="3"/>
  <c r="H29" i="3"/>
  <c r="G29" i="3"/>
  <c r="L24" i="3"/>
  <c r="K24" i="3"/>
  <c r="L23" i="3"/>
  <c r="K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J19" i="3"/>
  <c r="L19" i="3" s="1"/>
  <c r="I19" i="3"/>
  <c r="H19" i="3"/>
  <c r="G19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I11" i="3"/>
  <c r="H11" i="3"/>
  <c r="G11" i="3"/>
  <c r="I10" i="3"/>
  <c r="H10" i="3"/>
  <c r="G10" i="3"/>
  <c r="E91" i="15" l="1"/>
  <c r="F91" i="15" s="1"/>
  <c r="F92" i="15"/>
  <c r="F93" i="15"/>
  <c r="E13" i="15"/>
  <c r="F13" i="15" s="1"/>
  <c r="F6" i="5"/>
  <c r="G9" i="5"/>
  <c r="J18" i="3"/>
  <c r="K19" i="3"/>
  <c r="H6" i="5" l="1"/>
  <c r="G6" i="5"/>
  <c r="J11" i="3"/>
  <c r="L18" i="3"/>
  <c r="K18" i="3"/>
  <c r="L11" i="3" l="1"/>
  <c r="J10" i="3"/>
  <c r="K11" i="3"/>
  <c r="K10" i="3" l="1"/>
  <c r="L10" i="3"/>
</calcChain>
</file>

<file path=xl/sharedStrings.xml><?xml version="1.0" encoding="utf-8"?>
<sst xmlns="http://schemas.openxmlformats.org/spreadsheetml/2006/main" count="528" uniqueCount="215">
  <si>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</si>
  <si>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</si>
  <si>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</si>
  <si>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</si>
  <si>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</si>
  <si>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</si>
  <si>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</si>
  <si>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</si>
  <si>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</si>
  <si>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</si>
  <si>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</si>
  <si>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</si>
  <si>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</si>
  <si>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</si>
  <si>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</si>
  <si>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</si>
  <si>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</si>
  <si>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</si>
  <si>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</si>
  <si>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</si>
  <si>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</si>
  <si>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</si>
  <si>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</si>
  <si>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</si>
  <si>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</si>
  <si>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</si>
  <si>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</si>
  <si>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</si>
  <si>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</si>
  <si>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</si>
  <si>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</si>
  <si>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</si>
  <si>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</si>
  <si>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</si>
  <si>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</si>
  <si>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</si>
  <si>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</si>
  <si>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</si>
  <si>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</si>
  <si>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</si>
  <si>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</si>
  <si>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</si>
  <si>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</si>
  <si>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</si>
  <si>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</si>
  <si>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</si>
  <si>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</si>
  <si>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</si>
  <si>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</si>
  <si>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</si>
  <si>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</si>
  <si>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</si>
  <si>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</si>
  <si>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</si>
  <si>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</si>
  <si>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</si>
  <si>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</si>
  <si>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</si>
  <si>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</si>
  <si>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</si>
  <si>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</si>
  <si>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</si>
  <si>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</si>
  <si>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</si>
  <si>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</si>
  <si>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</si>
  <si>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</si>
  <si>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</si>
  <si>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</si>
  <si>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</si>
  <si>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</si>
  <si>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</si>
  <si>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</si>
  <si>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</si>
  <si>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</si>
  <si>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</si>
  <si>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</si>
  <si>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</si>
  <si>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</si>
  <si>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</si>
  <si>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</si>
  <si>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</si>
  <si>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</si>
  <si>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</si>
  <si>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</si>
  <si>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</si>
  <si>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</si>
  <si>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</si>
  <si>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</si>
  <si>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</si>
  <si>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</si>
  <si>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</si>
  <si>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</si>
  <si>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</si>
  <si>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</si>
  <si>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</si>
  <si>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</si>
  <si>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</si>
  <si>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</si>
  <si>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</si>
  <si>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</si>
  <si>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</si>
  <si>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</si>
  <si>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</si>
  <si>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</si>
  <si>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</si>
  <si>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</si>
  <si>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</si>
  <si>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</si>
  <si>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</si>
  <si>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</si>
  <si>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</si>
  <si>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</si>
  <si>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</si>
  <si>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</si>
  <si>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</si>
  <si>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</si>
  <si>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</si>
  <si>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</si>
  <si>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</si>
  <si>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</si>
  <si>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</si>
  <si>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</si>
  <si>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</si>
  <si>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</si>
  <si>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</si>
  <si>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</si>
  <si>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</si>
  <si>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</si>
  <si>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</si>
  <si>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</si>
  <si>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</si>
  <si>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</si>
  <si>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</si>
  <si>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</si>
  <si>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</si>
  <si>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</si>
  <si>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</si>
  <si>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</si>
  <si>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</si>
  <si>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</si>
  <si>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</si>
  <si>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</si>
  <si>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</si>
  <si>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</si>
  <si>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</si>
  <si>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</si>
  <si>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</si>
  <si>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</si>
  <si>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</si>
  <si>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</si>
  <si>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</si>
  <si>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</si>
  <si>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</si>
  <si>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</si>
  <si>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</si>
  <si>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</si>
  <si>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</si>
  <si>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</si>
  <si>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</si>
  <si>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</si>
  <si>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</si>
  <si>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</si>
  <si>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</si>
  <si>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</si>
  <si>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</si>
  <si>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</si>
  <si>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</si>
  <si>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</si>
  <si>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</si>
  <si>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</si>
  <si>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</si>
  <si>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</si>
  <si>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</si>
  <si>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</si>
  <si>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</si>
  <si>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</si>
  <si>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</si>
  <si>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</si>
  <si>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</si>
  <si>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</si>
  <si>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</si>
  <si>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</si>
  <si>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</si>
  <si>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</si>
  <si>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</si>
  <si>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</si>
  <si>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</si>
  <si>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</si>
  <si>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</si>
  <si>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</si>
  <si>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</si>
  <si>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</si>
  <si>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</si>
  <si>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</si>
  <si>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</si>
  <si>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</si>
  <si>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4462 ZLATAR OPĆINSKI SUD</t>
  </si>
  <si>
    <t>2803 Vođenje sudskih postupaka</t>
  </si>
  <si>
    <t>11</t>
  </si>
  <si>
    <t>43</t>
  </si>
  <si>
    <t>52</t>
  </si>
  <si>
    <t>A640000</t>
  </si>
  <si>
    <t>Progon počinitelja kaznenih i kažnjivih djela i zaštita imovine RH pred županijskim sudovima i upravnim tijelima</t>
  </si>
  <si>
    <t>TEKUĆI PLAN  2026.*</t>
  </si>
  <si>
    <t>IZVRŠENJE 1.-6.2026.*</t>
  </si>
  <si>
    <t xml:space="preserve">INDEKS**
</t>
  </si>
  <si>
    <t>Ostali prihodi za posebne namjene</t>
  </si>
  <si>
    <t>A641000</t>
  </si>
  <si>
    <t>Vođenje sudskih postupaka iz nadležnosti općinskih sudova</t>
  </si>
  <si>
    <t>Opći prihodi i primici</t>
  </si>
  <si>
    <t>Vlastiti prihodi</t>
  </si>
  <si>
    <t>Ostale pomoći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</si>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</sst>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topLeftCell="A7" workbookViewId="0">
      <selection activeCell="L32" sqref="L32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3197587.66</v>
      </c>
      <c r="H10" s="86">
        <v>6678602</v>
      </c>
      <c r="I10" s="86">
        <v>6678602</v>
      </c>
      <c r="J10" s="86">
        <v>3346091.99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3197587.66</v>
      </c>
      <c r="H12" s="87">
        <f>ROUND(H10+H11,2)</f>
        <v>6678602</v>
      </c>
      <c r="I12" s="87">
        <f>ROUND(I10+I11,2)</f>
        <v>6678602</v>
      </c>
      <c r="J12" s="87">
        <f>ROUND(J10+J11,2)</f>
        <v>3346091.99</v>
      </c>
      <c r="K12" s="88">
        <f>J12/G12*100</f>
        <v>104.64426141799659</v>
      </c>
      <c r="L12" s="88">
        <f>J12/I12*100</f>
        <v>50.101682807270144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3167857.5</v>
      </c>
      <c r="H13" s="86">
        <v>6519208</v>
      </c>
      <c r="I13" s="86">
        <v>6519208</v>
      </c>
      <c r="J13" s="86">
        <v>3322904.9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26717.96</v>
      </c>
      <c r="H14" s="86">
        <v>159394</v>
      </c>
      <c r="I14" s="86">
        <v>159394</v>
      </c>
      <c r="J14" s="86">
        <v>4189.38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3194575.46</v>
      </c>
      <c r="H15" s="87">
        <f>ROUND(H13+H14,2)</f>
        <v>6678602</v>
      </c>
      <c r="I15" s="87">
        <f>ROUND(I13+I14,2)</f>
        <v>6678602</v>
      </c>
      <c r="J15" s="87">
        <f>ROUND(J13+J14,2)</f>
        <v>3327094.28</v>
      </c>
      <c r="K15" s="88">
        <f>J15/G15*100</f>
        <v>104.14824510046164</v>
      </c>
      <c r="L15" s="88">
        <f>J15/I15*100</f>
        <v>49.817226419541093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3012.2</v>
      </c>
      <c r="H16" s="90">
        <f>ROUND(H12-H15,2)</f>
        <v>0</v>
      </c>
      <c r="I16" s="90">
        <f>ROUND(I12-I15,2)</f>
        <v>0</v>
      </c>
      <c r="J16" s="90">
        <f>ROUND(J12-J15,2)</f>
        <v>18997.71</v>
      </c>
      <c r="K16" s="88">
        <f>J16/G16*100</f>
        <v>630.69218511387021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6399.51</v>
      </c>
      <c r="H24" s="86"/>
      <c r="I24" s="86"/>
      <c r="J24" s="86">
        <v>10495.87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0</v>
      </c>
      <c r="H25" s="86"/>
      <c r="I25" s="86"/>
      <c r="J25" s="86">
        <v>-29493.58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6399.51</v>
      </c>
      <c r="H26" s="94">
        <f>ROUND(H24+H25,2)</f>
        <v>0</v>
      </c>
      <c r="I26" s="94">
        <f>ROUND(I24+I25,2)</f>
        <v>0</v>
      </c>
      <c r="J26" s="94">
        <f>ROUND(J24+J25,2)</f>
        <v>-18997.71</v>
      </c>
      <c r="K26" s="93">
        <f>J26/G26*100</f>
        <v>-296.86194724283575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9411.7099999999991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5"/>
  <sheetViews>
    <sheetView view="pageBreakPreview" topLeftCell="A15" zoomScale="60" zoomScaleNormal="90" workbookViewId="0">
      <selection activeCell="J29" sqref="J2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3197587.66</v>
      </c>
      <c r="H10" s="65">
        <f>H11</f>
        <v>6678602</v>
      </c>
      <c r="I10" s="65">
        <f>I11</f>
        <v>6678602</v>
      </c>
      <c r="J10" s="65">
        <f>J11</f>
        <v>3346091.9899999998</v>
      </c>
      <c r="K10" s="69">
        <f t="shared" ref="K10:K24" si="0">(J10*100)/G10</f>
        <v>104.64426141799659</v>
      </c>
      <c r="L10" s="69">
        <f t="shared" ref="L10:L24" si="1">(J10*100)/I10</f>
        <v>50.101682807270144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G12+G15+G18+G21</f>
        <v>3197587.66</v>
      </c>
      <c r="H11" s="65">
        <f>H12+H15+H18+H21</f>
        <v>6678602</v>
      </c>
      <c r="I11" s="65">
        <f>I12+I15+I18+I21</f>
        <v>6678602</v>
      </c>
      <c r="J11" s="65">
        <f>J12+J15+J18+J21</f>
        <v>3346091.9899999998</v>
      </c>
      <c r="K11" s="65">
        <f t="shared" si="0"/>
        <v>104.64426141799659</v>
      </c>
      <c r="L11" s="65">
        <f t="shared" si="1"/>
        <v>50.101682807270144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0</v>
      </c>
      <c r="I12" s="65">
        <f t="shared" si="2"/>
        <v>0</v>
      </c>
      <c r="J12" s="65">
        <f t="shared" si="2"/>
        <v>28125</v>
      </c>
      <c r="K12" s="65" t="e">
        <f t="shared" si="0"/>
        <v>#DIV/0!</v>
      </c>
      <c r="L12" s="65" t="e">
        <f t="shared" si="1"/>
        <v>#DIV/0!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0</v>
      </c>
      <c r="I13" s="65">
        <f t="shared" si="2"/>
        <v>0</v>
      </c>
      <c r="J13" s="65">
        <f t="shared" si="2"/>
        <v>28125</v>
      </c>
      <c r="K13" s="65" t="e">
        <f t="shared" si="0"/>
        <v>#DIV/0!</v>
      </c>
      <c r="L13" s="65" t="e">
        <f t="shared" si="1"/>
        <v>#DIV/0!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0</v>
      </c>
      <c r="I14" s="66">
        <v>0</v>
      </c>
      <c r="J14" s="66">
        <v>28125</v>
      </c>
      <c r="K14" s="66" t="e">
        <f t="shared" si="0"/>
        <v>#DIV/0!</v>
      </c>
      <c r="L14" s="66" t="e">
        <f t="shared" si="1"/>
        <v>#DIV/0!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51.77</v>
      </c>
      <c r="H15" s="65">
        <f t="shared" si="3"/>
        <v>200</v>
      </c>
      <c r="I15" s="65">
        <f t="shared" si="3"/>
        <v>200</v>
      </c>
      <c r="J15" s="65">
        <f t="shared" si="3"/>
        <v>52.19</v>
      </c>
      <c r="K15" s="65">
        <f t="shared" si="0"/>
        <v>100.81128066447749</v>
      </c>
      <c r="L15" s="65">
        <f t="shared" si="1"/>
        <v>26.094999999999999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51.77</v>
      </c>
      <c r="H16" s="65">
        <f t="shared" si="3"/>
        <v>200</v>
      </c>
      <c r="I16" s="65">
        <f t="shared" si="3"/>
        <v>200</v>
      </c>
      <c r="J16" s="65">
        <f t="shared" si="3"/>
        <v>52.19</v>
      </c>
      <c r="K16" s="65">
        <f t="shared" si="0"/>
        <v>100.81128066447749</v>
      </c>
      <c r="L16" s="65">
        <f t="shared" si="1"/>
        <v>26.094999999999999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51.77</v>
      </c>
      <c r="H17" s="66">
        <v>200</v>
      </c>
      <c r="I17" s="66">
        <v>200</v>
      </c>
      <c r="J17" s="66">
        <v>52.19</v>
      </c>
      <c r="K17" s="66">
        <f t="shared" si="0"/>
        <v>100.81128066447749</v>
      </c>
      <c r="L17" s="66">
        <f t="shared" si="1"/>
        <v>26.094999999999999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4460.43</v>
      </c>
      <c r="H18" s="65">
        <f t="shared" si="4"/>
        <v>9000</v>
      </c>
      <c r="I18" s="65">
        <f t="shared" si="4"/>
        <v>9000</v>
      </c>
      <c r="J18" s="65">
        <f t="shared" si="4"/>
        <v>6296.58</v>
      </c>
      <c r="K18" s="65">
        <f t="shared" si="0"/>
        <v>141.16531365810022</v>
      </c>
      <c r="L18" s="65">
        <f t="shared" si="1"/>
        <v>69.962000000000003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4460.43</v>
      </c>
      <c r="H19" s="65">
        <f t="shared" si="4"/>
        <v>9000</v>
      </c>
      <c r="I19" s="65">
        <f t="shared" si="4"/>
        <v>9000</v>
      </c>
      <c r="J19" s="65">
        <f t="shared" si="4"/>
        <v>6296.58</v>
      </c>
      <c r="K19" s="65">
        <f t="shared" si="0"/>
        <v>141.16531365810022</v>
      </c>
      <c r="L19" s="65">
        <f t="shared" si="1"/>
        <v>69.962000000000003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4460.43</v>
      </c>
      <c r="H20" s="66">
        <v>9000</v>
      </c>
      <c r="I20" s="66">
        <v>9000</v>
      </c>
      <c r="J20" s="66">
        <v>6296.58</v>
      </c>
      <c r="K20" s="66">
        <f t="shared" si="0"/>
        <v>141.16531365810022</v>
      </c>
      <c r="L20" s="66">
        <f t="shared" si="1"/>
        <v>69.962000000000003</v>
      </c>
    </row>
    <row r="21" spans="2:12" x14ac:dyDescent="0.25">
      <c r="B21" s="65"/>
      <c r="C21" s="65" t="s">
        <v>70</v>
      </c>
      <c r="D21" s="65"/>
      <c r="E21" s="65"/>
      <c r="F21" s="65" t="s">
        <v>71</v>
      </c>
      <c r="G21" s="65">
        <f>G22</f>
        <v>3193075.46</v>
      </c>
      <c r="H21" s="65">
        <f>H22</f>
        <v>6669402</v>
      </c>
      <c r="I21" s="65">
        <f>I22</f>
        <v>6669402</v>
      </c>
      <c r="J21" s="65">
        <f>J22</f>
        <v>3311618.2199999997</v>
      </c>
      <c r="K21" s="65">
        <f t="shared" si="0"/>
        <v>103.71249478707904</v>
      </c>
      <c r="L21" s="65">
        <f t="shared" si="1"/>
        <v>49.653900304704976</v>
      </c>
    </row>
    <row r="22" spans="2:12" x14ac:dyDescent="0.25">
      <c r="B22" s="65"/>
      <c r="C22" s="65"/>
      <c r="D22" s="65" t="s">
        <v>72</v>
      </c>
      <c r="E22" s="65"/>
      <c r="F22" s="65" t="s">
        <v>73</v>
      </c>
      <c r="G22" s="65">
        <f>G23+G24</f>
        <v>3193075.46</v>
      </c>
      <c r="H22" s="65">
        <f>H23+H24</f>
        <v>6669402</v>
      </c>
      <c r="I22" s="65">
        <f>I23+I24</f>
        <v>6669402</v>
      </c>
      <c r="J22" s="65">
        <f>J23+J24</f>
        <v>3311618.2199999997</v>
      </c>
      <c r="K22" s="65">
        <f t="shared" si="0"/>
        <v>103.71249478707904</v>
      </c>
      <c r="L22" s="65">
        <f t="shared" si="1"/>
        <v>49.653900304704976</v>
      </c>
    </row>
    <row r="23" spans="2:12" x14ac:dyDescent="0.25">
      <c r="B23" s="66"/>
      <c r="C23" s="66"/>
      <c r="D23" s="66"/>
      <c r="E23" s="66" t="s">
        <v>74</v>
      </c>
      <c r="F23" s="66" t="s">
        <v>75</v>
      </c>
      <c r="G23" s="66">
        <v>3167657.5</v>
      </c>
      <c r="H23" s="66">
        <v>6516208</v>
      </c>
      <c r="I23" s="66">
        <v>6516208</v>
      </c>
      <c r="J23" s="66">
        <v>3308428.84</v>
      </c>
      <c r="K23" s="66">
        <f t="shared" si="0"/>
        <v>104.44402022630288</v>
      </c>
      <c r="L23" s="66">
        <f t="shared" si="1"/>
        <v>50.77230254160088</v>
      </c>
    </row>
    <row r="24" spans="2:12" x14ac:dyDescent="0.25">
      <c r="B24" s="66"/>
      <c r="C24" s="66"/>
      <c r="D24" s="66"/>
      <c r="E24" s="66" t="s">
        <v>76</v>
      </c>
      <c r="F24" s="66" t="s">
        <v>77</v>
      </c>
      <c r="G24" s="66">
        <v>25417.96</v>
      </c>
      <c r="H24" s="66">
        <v>153194</v>
      </c>
      <c r="I24" s="66">
        <v>153194</v>
      </c>
      <c r="J24" s="66">
        <v>3189.38</v>
      </c>
      <c r="K24" s="66">
        <f t="shared" si="0"/>
        <v>12.547741832940174</v>
      </c>
      <c r="L24" s="66">
        <f t="shared" si="1"/>
        <v>2.0819222684961551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117" t="s">
        <v>3</v>
      </c>
      <c r="C27" s="118"/>
      <c r="D27" s="118"/>
      <c r="E27" s="118"/>
      <c r="F27" s="119"/>
      <c r="G27" s="28" t="s">
        <v>46</v>
      </c>
      <c r="H27" s="28" t="s">
        <v>43</v>
      </c>
      <c r="I27" s="28" t="s">
        <v>44</v>
      </c>
      <c r="J27" s="28" t="s">
        <v>47</v>
      </c>
      <c r="K27" s="28" t="s">
        <v>6</v>
      </c>
      <c r="L27" s="28" t="s">
        <v>22</v>
      </c>
    </row>
    <row r="28" spans="2:12" x14ac:dyDescent="0.25">
      <c r="B28" s="120">
        <v>1</v>
      </c>
      <c r="C28" s="121"/>
      <c r="D28" s="121"/>
      <c r="E28" s="121"/>
      <c r="F28" s="122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G30+G74</f>
        <v>3194575.46</v>
      </c>
      <c r="H29" s="65">
        <f>H30+H74</f>
        <v>6678602</v>
      </c>
      <c r="I29" s="65">
        <f>I30+I74</f>
        <v>6678602</v>
      </c>
      <c r="J29" s="65">
        <f>J30+J74</f>
        <v>3327094.28</v>
      </c>
      <c r="K29" s="70">
        <f t="shared" ref="K29:K60" si="5">(J29*100)/G29</f>
        <v>104.14824510046165</v>
      </c>
      <c r="L29" s="70">
        <f t="shared" ref="L29:L60" si="6">(J29*100)/I29</f>
        <v>49.817226419541093</v>
      </c>
    </row>
    <row r="30" spans="2:12" x14ac:dyDescent="0.25">
      <c r="B30" s="65" t="s">
        <v>78</v>
      </c>
      <c r="C30" s="65"/>
      <c r="D30" s="65"/>
      <c r="E30" s="65"/>
      <c r="F30" s="65" t="s">
        <v>79</v>
      </c>
      <c r="G30" s="65">
        <f>G31+G40+G69</f>
        <v>3167857.5</v>
      </c>
      <c r="H30" s="65">
        <f>H31+H40+H69</f>
        <v>6519208</v>
      </c>
      <c r="I30" s="65">
        <f>I31+I40+I69</f>
        <v>6519208</v>
      </c>
      <c r="J30" s="65">
        <f>J31+J40+J69</f>
        <v>3322904.9</v>
      </c>
      <c r="K30" s="65">
        <f t="shared" si="5"/>
        <v>104.89439313479221</v>
      </c>
      <c r="L30" s="65">
        <f t="shared" si="6"/>
        <v>50.970990647943736</v>
      </c>
    </row>
    <row r="31" spans="2:12" x14ac:dyDescent="0.25">
      <c r="B31" s="65"/>
      <c r="C31" s="65" t="s">
        <v>80</v>
      </c>
      <c r="D31" s="65"/>
      <c r="E31" s="65"/>
      <c r="F31" s="65" t="s">
        <v>81</v>
      </c>
      <c r="G31" s="65">
        <f>G32+G35+G37</f>
        <v>2286016.42</v>
      </c>
      <c r="H31" s="65">
        <f>H32+H35+H37</f>
        <v>4808208</v>
      </c>
      <c r="I31" s="65">
        <f>I32+I35+I37</f>
        <v>4808208</v>
      </c>
      <c r="J31" s="65">
        <f>J32+J35+J37</f>
        <v>2448803.41</v>
      </c>
      <c r="K31" s="65">
        <f t="shared" si="5"/>
        <v>107.12098953339977</v>
      </c>
      <c r="L31" s="65">
        <f t="shared" si="6"/>
        <v>50.92964801023583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G33+G34</f>
        <v>1895325.74</v>
      </c>
      <c r="H32" s="65">
        <f>H33+H34</f>
        <v>3988235</v>
      </c>
      <c r="I32" s="65">
        <f>I33+I34</f>
        <v>3988235</v>
      </c>
      <c r="J32" s="65">
        <f>J33+J34</f>
        <v>2033778.81</v>
      </c>
      <c r="K32" s="65">
        <f t="shared" si="5"/>
        <v>107.30497492214715</v>
      </c>
      <c r="L32" s="65">
        <f t="shared" si="6"/>
        <v>50.99445769870632</v>
      </c>
    </row>
    <row r="33" spans="2:12" x14ac:dyDescent="0.25">
      <c r="B33" s="66"/>
      <c r="C33" s="66"/>
      <c r="D33" s="66"/>
      <c r="E33" s="66" t="s">
        <v>84</v>
      </c>
      <c r="F33" s="66" t="s">
        <v>85</v>
      </c>
      <c r="G33" s="66">
        <v>1881974.65</v>
      </c>
      <c r="H33" s="66">
        <v>3805262</v>
      </c>
      <c r="I33" s="66">
        <v>3805262</v>
      </c>
      <c r="J33" s="66">
        <v>1960675.49</v>
      </c>
      <c r="K33" s="66">
        <f t="shared" si="5"/>
        <v>104.18182253411331</v>
      </c>
      <c r="L33" s="66">
        <f t="shared" si="6"/>
        <v>51.525374336905053</v>
      </c>
    </row>
    <row r="34" spans="2:12" x14ac:dyDescent="0.25">
      <c r="B34" s="66"/>
      <c r="C34" s="66"/>
      <c r="D34" s="66"/>
      <c r="E34" s="66" t="s">
        <v>86</v>
      </c>
      <c r="F34" s="66" t="s">
        <v>87</v>
      </c>
      <c r="G34" s="66">
        <v>13351.09</v>
      </c>
      <c r="H34" s="66">
        <v>182973</v>
      </c>
      <c r="I34" s="66">
        <v>182973</v>
      </c>
      <c r="J34" s="66">
        <v>73103.320000000007</v>
      </c>
      <c r="K34" s="66">
        <f t="shared" si="5"/>
        <v>547.54570600602642</v>
      </c>
      <c r="L34" s="66">
        <f t="shared" si="6"/>
        <v>39.953064113284476</v>
      </c>
    </row>
    <row r="35" spans="2:12" x14ac:dyDescent="0.25">
      <c r="B35" s="65"/>
      <c r="C35" s="65"/>
      <c r="D35" s="65" t="s">
        <v>88</v>
      </c>
      <c r="E35" s="65"/>
      <c r="F35" s="65" t="s">
        <v>89</v>
      </c>
      <c r="G35" s="65">
        <f>G36</f>
        <v>83656.759999999995</v>
      </c>
      <c r="H35" s="65">
        <f>H36</f>
        <v>157111</v>
      </c>
      <c r="I35" s="65">
        <f>I36</f>
        <v>157111</v>
      </c>
      <c r="J35" s="65">
        <f>J36</f>
        <v>85586.49</v>
      </c>
      <c r="K35" s="65">
        <f t="shared" si="5"/>
        <v>102.30672332994968</v>
      </c>
      <c r="L35" s="65">
        <f t="shared" si="6"/>
        <v>54.475173603375957</v>
      </c>
    </row>
    <row r="36" spans="2:12" x14ac:dyDescent="0.25">
      <c r="B36" s="66"/>
      <c r="C36" s="66"/>
      <c r="D36" s="66"/>
      <c r="E36" s="66" t="s">
        <v>90</v>
      </c>
      <c r="F36" s="66" t="s">
        <v>89</v>
      </c>
      <c r="G36" s="66">
        <v>83656.759999999995</v>
      </c>
      <c r="H36" s="66">
        <v>157111</v>
      </c>
      <c r="I36" s="66">
        <v>157111</v>
      </c>
      <c r="J36" s="66">
        <v>85586.49</v>
      </c>
      <c r="K36" s="66">
        <f t="shared" si="5"/>
        <v>102.30672332994968</v>
      </c>
      <c r="L36" s="66">
        <f t="shared" si="6"/>
        <v>54.475173603375957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</f>
        <v>307033.92000000004</v>
      </c>
      <c r="H37" s="65">
        <f>H38+H39</f>
        <v>662862</v>
      </c>
      <c r="I37" s="65">
        <f>I38+I39</f>
        <v>662862</v>
      </c>
      <c r="J37" s="65">
        <f>J38+J39</f>
        <v>329438.11</v>
      </c>
      <c r="K37" s="65">
        <f t="shared" si="5"/>
        <v>107.29697552635226</v>
      </c>
      <c r="L37" s="65">
        <f t="shared" si="6"/>
        <v>49.699350694413013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1886.84</v>
      </c>
      <c r="H38" s="66">
        <v>4803</v>
      </c>
      <c r="I38" s="66">
        <v>4803</v>
      </c>
      <c r="J38" s="66">
        <v>1895.47</v>
      </c>
      <c r="K38" s="66">
        <f t="shared" si="5"/>
        <v>100.45737847406245</v>
      </c>
      <c r="L38" s="66">
        <f t="shared" si="6"/>
        <v>39.464293150114514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305147.08</v>
      </c>
      <c r="H39" s="66">
        <v>658059</v>
      </c>
      <c r="I39" s="66">
        <v>658059</v>
      </c>
      <c r="J39" s="66">
        <v>327542.64</v>
      </c>
      <c r="K39" s="66">
        <f t="shared" si="5"/>
        <v>107.33926734609422</v>
      </c>
      <c r="L39" s="66">
        <f t="shared" si="6"/>
        <v>49.774053694273611</v>
      </c>
    </row>
    <row r="40" spans="2:12" x14ac:dyDescent="0.25">
      <c r="B40" s="65"/>
      <c r="C40" s="65" t="s">
        <v>97</v>
      </c>
      <c r="D40" s="65"/>
      <c r="E40" s="65"/>
      <c r="F40" s="65" t="s">
        <v>98</v>
      </c>
      <c r="G40" s="65">
        <f>G41+G46+G51+G61+G63</f>
        <v>876969.2699999999</v>
      </c>
      <c r="H40" s="65">
        <f>H41+H46+H51+H61+H63</f>
        <v>1703000</v>
      </c>
      <c r="I40" s="65">
        <f>I41+I46+I51+I61+I63</f>
        <v>1703000</v>
      </c>
      <c r="J40" s="65">
        <f>J41+J46+J51+J61+J63</f>
        <v>870295.47</v>
      </c>
      <c r="K40" s="65">
        <f t="shared" si="5"/>
        <v>99.238992718638826</v>
      </c>
      <c r="L40" s="65">
        <f t="shared" si="6"/>
        <v>51.103668232530829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</f>
        <v>85286.49</v>
      </c>
      <c r="H41" s="65">
        <f>H42+H43+H44+H45</f>
        <v>159700</v>
      </c>
      <c r="I41" s="65">
        <f>I42+I43+I44+I45</f>
        <v>159700</v>
      </c>
      <c r="J41" s="65">
        <f>J42+J43+J44+J45</f>
        <v>85338.19</v>
      </c>
      <c r="K41" s="65">
        <f t="shared" si="5"/>
        <v>100.06061921413344</v>
      </c>
      <c r="L41" s="65">
        <f t="shared" si="6"/>
        <v>53.436562304320603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3307.75</v>
      </c>
      <c r="H42" s="66">
        <v>6000</v>
      </c>
      <c r="I42" s="66">
        <v>6000</v>
      </c>
      <c r="J42" s="66">
        <v>4056.2</v>
      </c>
      <c r="K42" s="66">
        <f t="shared" si="5"/>
        <v>122.62716347970675</v>
      </c>
      <c r="L42" s="66">
        <f t="shared" si="6"/>
        <v>67.603333333333339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81513.740000000005</v>
      </c>
      <c r="H43" s="66">
        <v>150000</v>
      </c>
      <c r="I43" s="66">
        <v>150000</v>
      </c>
      <c r="J43" s="66">
        <v>79782.240000000005</v>
      </c>
      <c r="K43" s="66">
        <f t="shared" si="5"/>
        <v>97.875818236287515</v>
      </c>
      <c r="L43" s="66">
        <f t="shared" si="6"/>
        <v>53.188160000000003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210</v>
      </c>
      <c r="H44" s="66">
        <v>3000</v>
      </c>
      <c r="I44" s="66">
        <v>3000</v>
      </c>
      <c r="J44" s="66">
        <v>1384.75</v>
      </c>
      <c r="K44" s="66">
        <f t="shared" si="5"/>
        <v>659.40476190476193</v>
      </c>
      <c r="L44" s="66">
        <f t="shared" si="6"/>
        <v>46.158333333333331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255</v>
      </c>
      <c r="H45" s="66">
        <v>700</v>
      </c>
      <c r="I45" s="66">
        <v>700</v>
      </c>
      <c r="J45" s="66">
        <v>115</v>
      </c>
      <c r="K45" s="66">
        <f t="shared" si="5"/>
        <v>45.098039215686278</v>
      </c>
      <c r="L45" s="66">
        <f t="shared" si="6"/>
        <v>16.428571428571427</v>
      </c>
    </row>
    <row r="46" spans="2:12" x14ac:dyDescent="0.25">
      <c r="B46" s="65"/>
      <c r="C46" s="65"/>
      <c r="D46" s="65" t="s">
        <v>109</v>
      </c>
      <c r="E46" s="65"/>
      <c r="F46" s="65" t="s">
        <v>110</v>
      </c>
      <c r="G46" s="65">
        <f>G47+G48+G49+G50</f>
        <v>110304.77</v>
      </c>
      <c r="H46" s="65">
        <f>H47+H48+H49+H50</f>
        <v>285150</v>
      </c>
      <c r="I46" s="65">
        <f>I47+I48+I49+I50</f>
        <v>285150</v>
      </c>
      <c r="J46" s="65">
        <f>J47+J48+J49+J50</f>
        <v>104827.15</v>
      </c>
      <c r="K46" s="65">
        <f t="shared" si="5"/>
        <v>95.034104146176091</v>
      </c>
      <c r="L46" s="65">
        <f t="shared" si="6"/>
        <v>36.762107662633703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32225.19</v>
      </c>
      <c r="H47" s="66">
        <v>80000</v>
      </c>
      <c r="I47" s="66">
        <v>80000</v>
      </c>
      <c r="J47" s="66">
        <v>29735.59</v>
      </c>
      <c r="K47" s="66">
        <f t="shared" si="5"/>
        <v>92.274366729878096</v>
      </c>
      <c r="L47" s="66">
        <f t="shared" si="6"/>
        <v>37.169487500000002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76177.83</v>
      </c>
      <c r="H48" s="66">
        <v>200000</v>
      </c>
      <c r="I48" s="66">
        <v>200000</v>
      </c>
      <c r="J48" s="66">
        <v>73602.63</v>
      </c>
      <c r="K48" s="66">
        <f t="shared" si="5"/>
        <v>96.619488898541732</v>
      </c>
      <c r="L48" s="66">
        <f t="shared" si="6"/>
        <v>36.801315000000002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1901.75</v>
      </c>
      <c r="H49" s="66">
        <v>4200</v>
      </c>
      <c r="I49" s="66">
        <v>4200</v>
      </c>
      <c r="J49" s="66">
        <v>1488.93</v>
      </c>
      <c r="K49" s="66">
        <f t="shared" si="5"/>
        <v>78.292625213619033</v>
      </c>
      <c r="L49" s="66">
        <f t="shared" si="6"/>
        <v>35.450714285714284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0</v>
      </c>
      <c r="H50" s="66">
        <v>950</v>
      </c>
      <c r="I50" s="66">
        <v>950</v>
      </c>
      <c r="J50" s="66">
        <v>0</v>
      </c>
      <c r="K50" s="66" t="e">
        <f t="shared" si="5"/>
        <v>#DIV/0!</v>
      </c>
      <c r="L50" s="66">
        <f t="shared" si="6"/>
        <v>0</v>
      </c>
    </row>
    <row r="51" spans="2:12" x14ac:dyDescent="0.25">
      <c r="B51" s="65"/>
      <c r="C51" s="65"/>
      <c r="D51" s="65" t="s">
        <v>119</v>
      </c>
      <c r="E51" s="65"/>
      <c r="F51" s="65" t="s">
        <v>120</v>
      </c>
      <c r="G51" s="65">
        <f>G52+G53+G54+G55+G56+G57+G58+G59+G60</f>
        <v>676571.64999999991</v>
      </c>
      <c r="H51" s="65">
        <f>H52+H53+H54+H55+H56+H57+H58+H59+H60</f>
        <v>1242150</v>
      </c>
      <c r="I51" s="65">
        <f>I52+I53+I54+I55+I56+I57+I58+I59+I60</f>
        <v>1242150</v>
      </c>
      <c r="J51" s="65">
        <f>J52+J53+J54+J55+J56+J57+J58+J59+J60</f>
        <v>670490.84</v>
      </c>
      <c r="K51" s="65">
        <f t="shared" si="5"/>
        <v>99.101231924216762</v>
      </c>
      <c r="L51" s="65">
        <f t="shared" si="6"/>
        <v>53.97825061385501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168439.57</v>
      </c>
      <c r="H52" s="66">
        <v>310000</v>
      </c>
      <c r="I52" s="66">
        <v>310000</v>
      </c>
      <c r="J52" s="66">
        <v>198371.47</v>
      </c>
      <c r="K52" s="66">
        <f t="shared" si="5"/>
        <v>117.77011185673295</v>
      </c>
      <c r="L52" s="66">
        <f t="shared" si="6"/>
        <v>63.990796774193548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24339.77</v>
      </c>
      <c r="H53" s="66">
        <v>39300</v>
      </c>
      <c r="I53" s="66">
        <v>39300</v>
      </c>
      <c r="J53" s="66">
        <v>12469.84</v>
      </c>
      <c r="K53" s="66">
        <f t="shared" si="5"/>
        <v>51.23236579474662</v>
      </c>
      <c r="L53" s="66">
        <f t="shared" si="6"/>
        <v>31.729872773536897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2241.0500000000002</v>
      </c>
      <c r="H54" s="66">
        <v>10000</v>
      </c>
      <c r="I54" s="66">
        <v>10000</v>
      </c>
      <c r="J54" s="66">
        <v>2225.75</v>
      </c>
      <c r="K54" s="66">
        <f t="shared" si="5"/>
        <v>99.317284308694582</v>
      </c>
      <c r="L54" s="66">
        <f t="shared" si="6"/>
        <v>22.2575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15892.62</v>
      </c>
      <c r="H55" s="66">
        <v>35850</v>
      </c>
      <c r="I55" s="66">
        <v>35850</v>
      </c>
      <c r="J55" s="66">
        <v>19900.02</v>
      </c>
      <c r="K55" s="66">
        <f t="shared" si="5"/>
        <v>125.21547737251629</v>
      </c>
      <c r="L55" s="66">
        <f t="shared" si="6"/>
        <v>55.509121338912131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12957.73</v>
      </c>
      <c r="H56" s="66">
        <v>28000</v>
      </c>
      <c r="I56" s="66">
        <v>28000</v>
      </c>
      <c r="J56" s="66">
        <v>13504.4</v>
      </c>
      <c r="K56" s="66">
        <f t="shared" si="5"/>
        <v>104.21887166965202</v>
      </c>
      <c r="L56" s="66">
        <f t="shared" si="6"/>
        <v>48.23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0</v>
      </c>
      <c r="H57" s="66">
        <v>15000</v>
      </c>
      <c r="I57" s="66">
        <v>15000</v>
      </c>
      <c r="J57" s="66">
        <v>60</v>
      </c>
      <c r="K57" s="66" t="e">
        <f t="shared" si="5"/>
        <v>#DIV/0!</v>
      </c>
      <c r="L57" s="66">
        <f t="shared" si="6"/>
        <v>0.4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452087.85</v>
      </c>
      <c r="H58" s="66">
        <v>800000</v>
      </c>
      <c r="I58" s="66">
        <v>800000</v>
      </c>
      <c r="J58" s="66">
        <v>423435.46</v>
      </c>
      <c r="K58" s="66">
        <f t="shared" si="5"/>
        <v>93.662207466977932</v>
      </c>
      <c r="L58" s="66">
        <f t="shared" si="6"/>
        <v>52.929432499999997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11.46</v>
      </c>
      <c r="H59" s="66">
        <v>1000</v>
      </c>
      <c r="I59" s="66">
        <v>1000</v>
      </c>
      <c r="J59" s="66">
        <v>23.9</v>
      </c>
      <c r="K59" s="66">
        <f t="shared" si="5"/>
        <v>208.55148342059334</v>
      </c>
      <c r="L59" s="66">
        <f t="shared" si="6"/>
        <v>2.39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601.6</v>
      </c>
      <c r="H60" s="66">
        <v>3000</v>
      </c>
      <c r="I60" s="66">
        <v>3000</v>
      </c>
      <c r="J60" s="66">
        <v>500</v>
      </c>
      <c r="K60" s="66">
        <f t="shared" si="5"/>
        <v>83.111702127659569</v>
      </c>
      <c r="L60" s="66">
        <f t="shared" si="6"/>
        <v>16.666666666666668</v>
      </c>
    </row>
    <row r="61" spans="2:12" x14ac:dyDescent="0.25">
      <c r="B61" s="65"/>
      <c r="C61" s="65"/>
      <c r="D61" s="65" t="s">
        <v>139</v>
      </c>
      <c r="E61" s="65"/>
      <c r="F61" s="65" t="s">
        <v>140</v>
      </c>
      <c r="G61" s="65">
        <f>G62</f>
        <v>2763.45</v>
      </c>
      <c r="H61" s="65">
        <f>H62</f>
        <v>7500</v>
      </c>
      <c r="I61" s="65">
        <f>I62</f>
        <v>7500</v>
      </c>
      <c r="J61" s="65">
        <f>J62</f>
        <v>974.24</v>
      </c>
      <c r="K61" s="65">
        <f t="shared" ref="K61:K84" si="7">(J61*100)/G61</f>
        <v>35.254482621360985</v>
      </c>
      <c r="L61" s="65">
        <f t="shared" ref="L61:L84" si="8">(J61*100)/I61</f>
        <v>12.989866666666666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2763.45</v>
      </c>
      <c r="H62" s="66">
        <v>7500</v>
      </c>
      <c r="I62" s="66">
        <v>7500</v>
      </c>
      <c r="J62" s="66">
        <v>974.24</v>
      </c>
      <c r="K62" s="66">
        <f t="shared" si="7"/>
        <v>35.254482621360985</v>
      </c>
      <c r="L62" s="66">
        <f t="shared" si="8"/>
        <v>12.989866666666666</v>
      </c>
    </row>
    <row r="63" spans="2:12" x14ac:dyDescent="0.25">
      <c r="B63" s="65"/>
      <c r="C63" s="65"/>
      <c r="D63" s="65" t="s">
        <v>143</v>
      </c>
      <c r="E63" s="65"/>
      <c r="F63" s="65" t="s">
        <v>144</v>
      </c>
      <c r="G63" s="65">
        <f>G64+G65+G66+G67+G68</f>
        <v>2042.91</v>
      </c>
      <c r="H63" s="65">
        <f>H64+H65+H66+H67+H68</f>
        <v>8500</v>
      </c>
      <c r="I63" s="65">
        <f>I64+I65+I66+I67+I68</f>
        <v>8500</v>
      </c>
      <c r="J63" s="65">
        <f>J64+J65+J66+J67+J68</f>
        <v>8665.0499999999993</v>
      </c>
      <c r="K63" s="65">
        <f t="shared" si="7"/>
        <v>424.15231214297251</v>
      </c>
      <c r="L63" s="65">
        <f t="shared" si="8"/>
        <v>101.94176470588235</v>
      </c>
    </row>
    <row r="64" spans="2:12" x14ac:dyDescent="0.25">
      <c r="B64" s="66"/>
      <c r="C64" s="66"/>
      <c r="D64" s="66"/>
      <c r="E64" s="66" t="s">
        <v>145</v>
      </c>
      <c r="F64" s="66" t="s">
        <v>146</v>
      </c>
      <c r="G64" s="66">
        <v>0</v>
      </c>
      <c r="H64" s="66">
        <v>0</v>
      </c>
      <c r="I64" s="66">
        <v>0</v>
      </c>
      <c r="J64" s="66">
        <v>5938.68</v>
      </c>
      <c r="K64" s="66" t="e">
        <f t="shared" si="7"/>
        <v>#DIV/0!</v>
      </c>
      <c r="L64" s="66" t="e">
        <f t="shared" si="8"/>
        <v>#DIV/0!</v>
      </c>
    </row>
    <row r="65" spans="2:12" x14ac:dyDescent="0.25">
      <c r="B65" s="66"/>
      <c r="C65" s="66"/>
      <c r="D65" s="66"/>
      <c r="E65" s="66" t="s">
        <v>147</v>
      </c>
      <c r="F65" s="66" t="s">
        <v>148</v>
      </c>
      <c r="G65" s="66">
        <v>740.92</v>
      </c>
      <c r="H65" s="66">
        <v>2500</v>
      </c>
      <c r="I65" s="66">
        <v>2500</v>
      </c>
      <c r="J65" s="66">
        <v>1175.24</v>
      </c>
      <c r="K65" s="66">
        <f t="shared" si="7"/>
        <v>158.61901419856395</v>
      </c>
      <c r="L65" s="66">
        <f t="shared" si="8"/>
        <v>47.009599999999999</v>
      </c>
    </row>
    <row r="66" spans="2:12" x14ac:dyDescent="0.25">
      <c r="B66" s="66"/>
      <c r="C66" s="66"/>
      <c r="D66" s="66"/>
      <c r="E66" s="66" t="s">
        <v>149</v>
      </c>
      <c r="F66" s="66" t="s">
        <v>150</v>
      </c>
      <c r="G66" s="66">
        <v>0</v>
      </c>
      <c r="H66" s="66">
        <v>500</v>
      </c>
      <c r="I66" s="66">
        <v>500</v>
      </c>
      <c r="J66" s="66">
        <v>106.61</v>
      </c>
      <c r="K66" s="66" t="e">
        <f t="shared" si="7"/>
        <v>#DIV/0!</v>
      </c>
      <c r="L66" s="66">
        <f t="shared" si="8"/>
        <v>21.321999999999999</v>
      </c>
    </row>
    <row r="67" spans="2:12" x14ac:dyDescent="0.25">
      <c r="B67" s="66"/>
      <c r="C67" s="66"/>
      <c r="D67" s="66"/>
      <c r="E67" s="66" t="s">
        <v>151</v>
      </c>
      <c r="F67" s="66" t="s">
        <v>152</v>
      </c>
      <c r="G67" s="66">
        <v>64.099999999999994</v>
      </c>
      <c r="H67" s="66">
        <v>2000</v>
      </c>
      <c r="I67" s="66">
        <v>2000</v>
      </c>
      <c r="J67" s="66">
        <v>63.72</v>
      </c>
      <c r="K67" s="66">
        <f t="shared" si="7"/>
        <v>99.407176287051485</v>
      </c>
      <c r="L67" s="66">
        <f t="shared" si="8"/>
        <v>3.1859999999999999</v>
      </c>
    </row>
    <row r="68" spans="2:12" x14ac:dyDescent="0.25">
      <c r="B68" s="66"/>
      <c r="C68" s="66"/>
      <c r="D68" s="66"/>
      <c r="E68" s="66" t="s">
        <v>153</v>
      </c>
      <c r="F68" s="66" t="s">
        <v>144</v>
      </c>
      <c r="G68" s="66">
        <v>1237.8900000000001</v>
      </c>
      <c r="H68" s="66">
        <v>3500</v>
      </c>
      <c r="I68" s="66">
        <v>3500</v>
      </c>
      <c r="J68" s="66">
        <v>1380.8</v>
      </c>
      <c r="K68" s="66">
        <f t="shared" si="7"/>
        <v>111.5446445160717</v>
      </c>
      <c r="L68" s="66">
        <f t="shared" si="8"/>
        <v>39.451428571428572</v>
      </c>
    </row>
    <row r="69" spans="2:12" x14ac:dyDescent="0.25">
      <c r="B69" s="65"/>
      <c r="C69" s="65" t="s">
        <v>154</v>
      </c>
      <c r="D69" s="65"/>
      <c r="E69" s="65"/>
      <c r="F69" s="65" t="s">
        <v>155</v>
      </c>
      <c r="G69" s="65">
        <f>G70+G72</f>
        <v>4871.8100000000004</v>
      </c>
      <c r="H69" s="65">
        <f>H70+H72</f>
        <v>8000</v>
      </c>
      <c r="I69" s="65">
        <f>I70+I72</f>
        <v>8000</v>
      </c>
      <c r="J69" s="65">
        <f>J70+J72</f>
        <v>3806.02</v>
      </c>
      <c r="K69" s="65">
        <f t="shared" si="7"/>
        <v>78.123325827567157</v>
      </c>
      <c r="L69" s="65">
        <f t="shared" si="8"/>
        <v>47.575249999999997</v>
      </c>
    </row>
    <row r="70" spans="2:12" x14ac:dyDescent="0.25">
      <c r="B70" s="65"/>
      <c r="C70" s="65"/>
      <c r="D70" s="65" t="s">
        <v>156</v>
      </c>
      <c r="E70" s="65"/>
      <c r="F70" s="65" t="s">
        <v>157</v>
      </c>
      <c r="G70" s="65">
        <f>G71</f>
        <v>89.51</v>
      </c>
      <c r="H70" s="65">
        <f>H71</f>
        <v>500</v>
      </c>
      <c r="I70" s="65">
        <f>I71</f>
        <v>500</v>
      </c>
      <c r="J70" s="65">
        <f>J71</f>
        <v>607.84</v>
      </c>
      <c r="K70" s="65">
        <f t="shared" si="7"/>
        <v>679.0749636912077</v>
      </c>
      <c r="L70" s="65">
        <f t="shared" si="8"/>
        <v>121.568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89.51</v>
      </c>
      <c r="H71" s="66">
        <v>500</v>
      </c>
      <c r="I71" s="66">
        <v>500</v>
      </c>
      <c r="J71" s="66">
        <v>607.84</v>
      </c>
      <c r="K71" s="66">
        <f t="shared" si="7"/>
        <v>679.0749636912077</v>
      </c>
      <c r="L71" s="66">
        <f t="shared" si="8"/>
        <v>121.568</v>
      </c>
    </row>
    <row r="72" spans="2:12" x14ac:dyDescent="0.25">
      <c r="B72" s="65"/>
      <c r="C72" s="65"/>
      <c r="D72" s="65" t="s">
        <v>160</v>
      </c>
      <c r="E72" s="65"/>
      <c r="F72" s="65" t="s">
        <v>161</v>
      </c>
      <c r="G72" s="65">
        <f>G73</f>
        <v>4782.3</v>
      </c>
      <c r="H72" s="65">
        <f>H73</f>
        <v>7500</v>
      </c>
      <c r="I72" s="65">
        <f>I73</f>
        <v>7500</v>
      </c>
      <c r="J72" s="65">
        <f>J73</f>
        <v>3198.18</v>
      </c>
      <c r="K72" s="65">
        <f t="shared" si="7"/>
        <v>66.875352863684839</v>
      </c>
      <c r="L72" s="65">
        <f t="shared" si="8"/>
        <v>42.642400000000002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4782.3</v>
      </c>
      <c r="H73" s="66">
        <v>7500</v>
      </c>
      <c r="I73" s="66">
        <v>7500</v>
      </c>
      <c r="J73" s="66">
        <v>3198.18</v>
      </c>
      <c r="K73" s="66">
        <f t="shared" si="7"/>
        <v>66.875352863684839</v>
      </c>
      <c r="L73" s="66">
        <f t="shared" si="8"/>
        <v>42.642400000000002</v>
      </c>
    </row>
    <row r="74" spans="2:12" x14ac:dyDescent="0.25">
      <c r="B74" s="65" t="s">
        <v>164</v>
      </c>
      <c r="C74" s="65"/>
      <c r="D74" s="65"/>
      <c r="E74" s="65"/>
      <c r="F74" s="65" t="s">
        <v>165</v>
      </c>
      <c r="G74" s="65">
        <f>G75+G82</f>
        <v>26717.96</v>
      </c>
      <c r="H74" s="65">
        <f>H75+H82</f>
        <v>159394</v>
      </c>
      <c r="I74" s="65">
        <f>I75+I82</f>
        <v>159394</v>
      </c>
      <c r="J74" s="65">
        <f>J75+J82</f>
        <v>4189.38</v>
      </c>
      <c r="K74" s="65">
        <f t="shared" si="7"/>
        <v>15.6800144921244</v>
      </c>
      <c r="L74" s="65">
        <f t="shared" si="8"/>
        <v>2.6283172515903988</v>
      </c>
    </row>
    <row r="75" spans="2:12" x14ac:dyDescent="0.25">
      <c r="B75" s="65"/>
      <c r="C75" s="65" t="s">
        <v>166</v>
      </c>
      <c r="D75" s="65"/>
      <c r="E75" s="65"/>
      <c r="F75" s="65" t="s">
        <v>167</v>
      </c>
      <c r="G75" s="65">
        <f>G76+G80</f>
        <v>3125.45</v>
      </c>
      <c r="H75" s="65">
        <f>H76+H80</f>
        <v>13400</v>
      </c>
      <c r="I75" s="65">
        <f>I76+I80</f>
        <v>13400</v>
      </c>
      <c r="J75" s="65">
        <f>J76+J80</f>
        <v>4189.38</v>
      </c>
      <c r="K75" s="65">
        <f t="shared" si="7"/>
        <v>134.04085811643125</v>
      </c>
      <c r="L75" s="65">
        <f t="shared" si="8"/>
        <v>31.264029850746269</v>
      </c>
    </row>
    <row r="76" spans="2:12" x14ac:dyDescent="0.25">
      <c r="B76" s="65"/>
      <c r="C76" s="65"/>
      <c r="D76" s="65" t="s">
        <v>168</v>
      </c>
      <c r="E76" s="65"/>
      <c r="F76" s="65" t="s">
        <v>169</v>
      </c>
      <c r="G76" s="65">
        <f>G77+G78+G79</f>
        <v>1300</v>
      </c>
      <c r="H76" s="65">
        <f>H77+H78+H79</f>
        <v>6200</v>
      </c>
      <c r="I76" s="65">
        <f>I77+I78+I79</f>
        <v>6200</v>
      </c>
      <c r="J76" s="65">
        <f>J77+J78+J79</f>
        <v>1000</v>
      </c>
      <c r="K76" s="65">
        <f t="shared" si="7"/>
        <v>76.92307692307692</v>
      </c>
      <c r="L76" s="65">
        <f t="shared" si="8"/>
        <v>16.129032258064516</v>
      </c>
    </row>
    <row r="77" spans="2:12" x14ac:dyDescent="0.25">
      <c r="B77" s="66"/>
      <c r="C77" s="66"/>
      <c r="D77" s="66"/>
      <c r="E77" s="66" t="s">
        <v>170</v>
      </c>
      <c r="F77" s="66" t="s">
        <v>171</v>
      </c>
      <c r="G77" s="66">
        <v>1300</v>
      </c>
      <c r="H77" s="66">
        <v>4200</v>
      </c>
      <c r="I77" s="66">
        <v>4200</v>
      </c>
      <c r="J77" s="66">
        <v>1000</v>
      </c>
      <c r="K77" s="66">
        <f t="shared" si="7"/>
        <v>76.92307692307692</v>
      </c>
      <c r="L77" s="66">
        <f t="shared" si="8"/>
        <v>23.80952380952381</v>
      </c>
    </row>
    <row r="78" spans="2:12" x14ac:dyDescent="0.25">
      <c r="B78" s="66"/>
      <c r="C78" s="66"/>
      <c r="D78" s="66"/>
      <c r="E78" s="66" t="s">
        <v>172</v>
      </c>
      <c r="F78" s="66" t="s">
        <v>173</v>
      </c>
      <c r="G78" s="66">
        <v>0</v>
      </c>
      <c r="H78" s="66">
        <v>1000</v>
      </c>
      <c r="I78" s="66">
        <v>1000</v>
      </c>
      <c r="J78" s="66">
        <v>0</v>
      </c>
      <c r="K78" s="66" t="e">
        <f t="shared" si="7"/>
        <v>#DIV/0!</v>
      </c>
      <c r="L78" s="66">
        <f t="shared" si="8"/>
        <v>0</v>
      </c>
    </row>
    <row r="79" spans="2:12" x14ac:dyDescent="0.25">
      <c r="B79" s="66"/>
      <c r="C79" s="66"/>
      <c r="D79" s="66"/>
      <c r="E79" s="66" t="s">
        <v>174</v>
      </c>
      <c r="F79" s="66" t="s">
        <v>175</v>
      </c>
      <c r="G79" s="66">
        <v>0</v>
      </c>
      <c r="H79" s="66">
        <v>1000</v>
      </c>
      <c r="I79" s="66">
        <v>1000</v>
      </c>
      <c r="J79" s="66">
        <v>0</v>
      </c>
      <c r="K79" s="66" t="e">
        <f t="shared" si="7"/>
        <v>#DIV/0!</v>
      </c>
      <c r="L79" s="66">
        <f t="shared" si="8"/>
        <v>0</v>
      </c>
    </row>
    <row r="80" spans="2:12" x14ac:dyDescent="0.25">
      <c r="B80" s="65"/>
      <c r="C80" s="65"/>
      <c r="D80" s="65" t="s">
        <v>176</v>
      </c>
      <c r="E80" s="65"/>
      <c r="F80" s="65" t="s">
        <v>177</v>
      </c>
      <c r="G80" s="65">
        <f>G81</f>
        <v>1825.45</v>
      </c>
      <c r="H80" s="65">
        <f>H81</f>
        <v>7200</v>
      </c>
      <c r="I80" s="65">
        <f>I81</f>
        <v>7200</v>
      </c>
      <c r="J80" s="65">
        <f>J81</f>
        <v>3189.38</v>
      </c>
      <c r="K80" s="65">
        <f t="shared" si="7"/>
        <v>174.71746692596346</v>
      </c>
      <c r="L80" s="65">
        <f t="shared" si="8"/>
        <v>44.296944444444442</v>
      </c>
    </row>
    <row r="81" spans="2:12" x14ac:dyDescent="0.25">
      <c r="B81" s="66"/>
      <c r="C81" s="66"/>
      <c r="D81" s="66"/>
      <c r="E81" s="66" t="s">
        <v>178</v>
      </c>
      <c r="F81" s="66" t="s">
        <v>179</v>
      </c>
      <c r="G81" s="66">
        <v>1825.45</v>
      </c>
      <c r="H81" s="66">
        <v>7200</v>
      </c>
      <c r="I81" s="66">
        <v>7200</v>
      </c>
      <c r="J81" s="66">
        <v>3189.38</v>
      </c>
      <c r="K81" s="66">
        <f t="shared" si="7"/>
        <v>174.71746692596346</v>
      </c>
      <c r="L81" s="66">
        <f t="shared" si="8"/>
        <v>44.296944444444442</v>
      </c>
    </row>
    <row r="82" spans="2:12" x14ac:dyDescent="0.25">
      <c r="B82" s="65"/>
      <c r="C82" s="65" t="s">
        <v>180</v>
      </c>
      <c r="D82" s="65"/>
      <c r="E82" s="65"/>
      <c r="F82" s="65" t="s">
        <v>181</v>
      </c>
      <c r="G82" s="65">
        <f t="shared" ref="G82:J83" si="9">G83</f>
        <v>23592.51</v>
      </c>
      <c r="H82" s="65">
        <f t="shared" si="9"/>
        <v>145994</v>
      </c>
      <c r="I82" s="65">
        <f t="shared" si="9"/>
        <v>145994</v>
      </c>
      <c r="J82" s="65">
        <f t="shared" si="9"/>
        <v>0</v>
      </c>
      <c r="K82" s="65">
        <f t="shared" si="7"/>
        <v>0</v>
      </c>
      <c r="L82" s="65">
        <f t="shared" si="8"/>
        <v>0</v>
      </c>
    </row>
    <row r="83" spans="2:12" x14ac:dyDescent="0.25">
      <c r="B83" s="65"/>
      <c r="C83" s="65"/>
      <c r="D83" s="65" t="s">
        <v>182</v>
      </c>
      <c r="E83" s="65"/>
      <c r="F83" s="65" t="s">
        <v>183</v>
      </c>
      <c r="G83" s="65">
        <f t="shared" si="9"/>
        <v>23592.51</v>
      </c>
      <c r="H83" s="65">
        <f t="shared" si="9"/>
        <v>145994</v>
      </c>
      <c r="I83" s="65">
        <f t="shared" si="9"/>
        <v>145994</v>
      </c>
      <c r="J83" s="65">
        <f t="shared" si="9"/>
        <v>0</v>
      </c>
      <c r="K83" s="65">
        <f t="shared" si="7"/>
        <v>0</v>
      </c>
      <c r="L83" s="65">
        <f t="shared" si="8"/>
        <v>0</v>
      </c>
    </row>
    <row r="84" spans="2:12" x14ac:dyDescent="0.25">
      <c r="B84" s="66"/>
      <c r="C84" s="66"/>
      <c r="D84" s="66"/>
      <c r="E84" s="66" t="s">
        <v>184</v>
      </c>
      <c r="F84" s="66" t="s">
        <v>183</v>
      </c>
      <c r="G84" s="66">
        <v>23592.51</v>
      </c>
      <c r="H84" s="66">
        <v>145994</v>
      </c>
      <c r="I84" s="66">
        <v>145994</v>
      </c>
      <c r="J84" s="66">
        <v>0</v>
      </c>
      <c r="K84" s="66">
        <f t="shared" si="7"/>
        <v>0</v>
      </c>
      <c r="L84" s="66">
        <f t="shared" si="8"/>
        <v>0</v>
      </c>
    </row>
    <row r="85" spans="2:12" x14ac:dyDescent="0.25">
      <c r="B85" s="65"/>
      <c r="C85" s="66"/>
      <c r="D85" s="67"/>
      <c r="E85" s="68"/>
      <c r="F85" s="8"/>
      <c r="G85" s="65"/>
      <c r="H85" s="65"/>
      <c r="I85" s="65"/>
      <c r="J85" s="65"/>
      <c r="K85" s="70"/>
      <c r="L85" s="70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23"/>
  <sheetViews>
    <sheetView view="pageBreakPreview" zoomScale="60" zoomScaleNormal="100" workbookViewId="0">
      <selection activeCell="F17" sqref="F17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C7+C9+C11+C13</f>
        <v>3197587.66</v>
      </c>
      <c r="D6" s="71">
        <f>D7+D9+D11+D13</f>
        <v>6678602</v>
      </c>
      <c r="E6" s="71">
        <f>E7+E9+E11+E13</f>
        <v>6678602</v>
      </c>
      <c r="F6" s="71">
        <f>F7+F9+F11+F13</f>
        <v>3346091.99</v>
      </c>
      <c r="G6" s="72">
        <f t="shared" ref="G6:G23" si="0">(F6*100)/C6</f>
        <v>104.64426141799659</v>
      </c>
      <c r="H6" s="72">
        <f t="shared" ref="H6:H23" si="1">(F6*100)/E6</f>
        <v>50.101682807270144</v>
      </c>
    </row>
    <row r="7" spans="1:8" x14ac:dyDescent="0.25">
      <c r="A7"/>
      <c r="B7" s="8" t="s">
        <v>185</v>
      </c>
      <c r="C7" s="71">
        <f>C8</f>
        <v>3193075.46</v>
      </c>
      <c r="D7" s="71">
        <f>D8</f>
        <v>6669402</v>
      </c>
      <c r="E7" s="71">
        <f>E8</f>
        <v>6669402</v>
      </c>
      <c r="F7" s="71">
        <f>F8</f>
        <v>3311618.22</v>
      </c>
      <c r="G7" s="72">
        <f t="shared" si="0"/>
        <v>103.71249478707904</v>
      </c>
      <c r="H7" s="72">
        <f t="shared" si="1"/>
        <v>49.653900304704976</v>
      </c>
    </row>
    <row r="8" spans="1:8" x14ac:dyDescent="0.25">
      <c r="A8"/>
      <c r="B8" s="16" t="s">
        <v>186</v>
      </c>
      <c r="C8" s="73">
        <v>3193075.46</v>
      </c>
      <c r="D8" s="73">
        <v>6669402</v>
      </c>
      <c r="E8" s="73">
        <v>6669402</v>
      </c>
      <c r="F8" s="74">
        <v>3311618.22</v>
      </c>
      <c r="G8" s="70">
        <f t="shared" si="0"/>
        <v>103.71249478707904</v>
      </c>
      <c r="H8" s="70">
        <f t="shared" si="1"/>
        <v>49.653900304704976</v>
      </c>
    </row>
    <row r="9" spans="1:8" x14ac:dyDescent="0.25">
      <c r="A9"/>
      <c r="B9" s="8" t="s">
        <v>187</v>
      </c>
      <c r="C9" s="71">
        <f>C10</f>
        <v>4460.43</v>
      </c>
      <c r="D9" s="71">
        <f>D10</f>
        <v>9000</v>
      </c>
      <c r="E9" s="71">
        <f>E10</f>
        <v>9000</v>
      </c>
      <c r="F9" s="71">
        <f>F10</f>
        <v>6296.58</v>
      </c>
      <c r="G9" s="72">
        <f t="shared" si="0"/>
        <v>141.16531365810022</v>
      </c>
      <c r="H9" s="72">
        <f t="shared" si="1"/>
        <v>69.962000000000003</v>
      </c>
    </row>
    <row r="10" spans="1:8" x14ac:dyDescent="0.25">
      <c r="A10"/>
      <c r="B10" s="16" t="s">
        <v>188</v>
      </c>
      <c r="C10" s="73">
        <v>4460.43</v>
      </c>
      <c r="D10" s="73">
        <v>9000</v>
      </c>
      <c r="E10" s="73">
        <v>9000</v>
      </c>
      <c r="F10" s="74">
        <v>6296.58</v>
      </c>
      <c r="G10" s="70">
        <f t="shared" si="0"/>
        <v>141.16531365810022</v>
      </c>
      <c r="H10" s="70">
        <f t="shared" si="1"/>
        <v>69.962000000000003</v>
      </c>
    </row>
    <row r="11" spans="1:8" x14ac:dyDescent="0.25">
      <c r="A11"/>
      <c r="B11" s="8" t="s">
        <v>189</v>
      </c>
      <c r="C11" s="71">
        <f>C12</f>
        <v>51.77</v>
      </c>
      <c r="D11" s="71">
        <f>D12</f>
        <v>200</v>
      </c>
      <c r="E11" s="71">
        <f>E12</f>
        <v>200</v>
      </c>
      <c r="F11" s="71">
        <f>F12</f>
        <v>52.19</v>
      </c>
      <c r="G11" s="72">
        <f t="shared" si="0"/>
        <v>100.81128066447749</v>
      </c>
      <c r="H11" s="72">
        <f t="shared" si="1"/>
        <v>26.094999999999999</v>
      </c>
    </row>
    <row r="12" spans="1:8" x14ac:dyDescent="0.25">
      <c r="A12"/>
      <c r="B12" s="16" t="s">
        <v>190</v>
      </c>
      <c r="C12" s="73">
        <v>51.77</v>
      </c>
      <c r="D12" s="73">
        <v>200</v>
      </c>
      <c r="E12" s="73">
        <v>200</v>
      </c>
      <c r="F12" s="74">
        <v>52.19</v>
      </c>
      <c r="G12" s="70">
        <f t="shared" si="0"/>
        <v>100.81128066447749</v>
      </c>
      <c r="H12" s="70">
        <f t="shared" si="1"/>
        <v>26.094999999999999</v>
      </c>
    </row>
    <row r="13" spans="1:8" x14ac:dyDescent="0.25">
      <c r="A13"/>
      <c r="B13" s="8" t="s">
        <v>191</v>
      </c>
      <c r="C13" s="71">
        <f>C14</f>
        <v>0</v>
      </c>
      <c r="D13" s="71">
        <f>D14</f>
        <v>0</v>
      </c>
      <c r="E13" s="71">
        <f>E14</f>
        <v>0</v>
      </c>
      <c r="F13" s="71">
        <f>F14</f>
        <v>28125</v>
      </c>
      <c r="G13" s="72" t="e">
        <f t="shared" si="0"/>
        <v>#DIV/0!</v>
      </c>
      <c r="H13" s="72" t="e">
        <f t="shared" si="1"/>
        <v>#DIV/0!</v>
      </c>
    </row>
    <row r="14" spans="1:8" x14ac:dyDescent="0.25">
      <c r="A14"/>
      <c r="B14" s="16" t="s">
        <v>192</v>
      </c>
      <c r="C14" s="73">
        <v>0</v>
      </c>
      <c r="D14" s="73">
        <v>0</v>
      </c>
      <c r="E14" s="73">
        <v>0</v>
      </c>
      <c r="F14" s="74">
        <v>28125</v>
      </c>
      <c r="G14" s="70" t="e">
        <f t="shared" si="0"/>
        <v>#DIV/0!</v>
      </c>
      <c r="H14" s="70" t="e">
        <f t="shared" si="1"/>
        <v>#DIV/0!</v>
      </c>
    </row>
    <row r="15" spans="1:8" x14ac:dyDescent="0.25">
      <c r="B15" s="8" t="s">
        <v>32</v>
      </c>
      <c r="C15" s="75">
        <f>C16+C18+C20+C22</f>
        <v>3194575.46</v>
      </c>
      <c r="D15" s="75">
        <f>D16+D18+D20+D22</f>
        <v>6678602</v>
      </c>
      <c r="E15" s="75">
        <f>E16+E18+E20+E22</f>
        <v>6678602</v>
      </c>
      <c r="F15" s="75">
        <f>F16+F18+F20+F22</f>
        <v>3327094.2800000003</v>
      </c>
      <c r="G15" s="72">
        <f t="shared" si="0"/>
        <v>104.14824510046165</v>
      </c>
      <c r="H15" s="72">
        <f t="shared" si="1"/>
        <v>49.817226419541093</v>
      </c>
    </row>
    <row r="16" spans="1:8" x14ac:dyDescent="0.25">
      <c r="A16"/>
      <c r="B16" s="8" t="s">
        <v>185</v>
      </c>
      <c r="C16" s="75">
        <f>C17</f>
        <v>3193075.46</v>
      </c>
      <c r="D16" s="75">
        <f>D17</f>
        <v>6669402</v>
      </c>
      <c r="E16" s="75">
        <f>E17</f>
        <v>6669402</v>
      </c>
      <c r="F16" s="75">
        <f>F17</f>
        <v>3311618.22</v>
      </c>
      <c r="G16" s="72">
        <f t="shared" si="0"/>
        <v>103.71249478707904</v>
      </c>
      <c r="H16" s="72">
        <f t="shared" si="1"/>
        <v>49.653900304704976</v>
      </c>
    </row>
    <row r="17" spans="1:8" x14ac:dyDescent="0.25">
      <c r="A17"/>
      <c r="B17" s="16" t="s">
        <v>186</v>
      </c>
      <c r="C17" s="73">
        <v>3193075.46</v>
      </c>
      <c r="D17" s="73">
        <v>6669402</v>
      </c>
      <c r="E17" s="76">
        <v>6669402</v>
      </c>
      <c r="F17" s="74">
        <v>3311618.22</v>
      </c>
      <c r="G17" s="70">
        <f t="shared" si="0"/>
        <v>103.71249478707904</v>
      </c>
      <c r="H17" s="70">
        <f t="shared" si="1"/>
        <v>49.653900304704976</v>
      </c>
    </row>
    <row r="18" spans="1:8" x14ac:dyDescent="0.25">
      <c r="A18"/>
      <c r="B18" s="8" t="s">
        <v>187</v>
      </c>
      <c r="C18" s="75">
        <f>C19</f>
        <v>1500</v>
      </c>
      <c r="D18" s="75">
        <f>D19</f>
        <v>9000</v>
      </c>
      <c r="E18" s="75">
        <f>E19</f>
        <v>9000</v>
      </c>
      <c r="F18" s="75">
        <f>F19</f>
        <v>1000</v>
      </c>
      <c r="G18" s="72">
        <f t="shared" si="0"/>
        <v>66.666666666666671</v>
      </c>
      <c r="H18" s="72">
        <f t="shared" si="1"/>
        <v>11.111111111111111</v>
      </c>
    </row>
    <row r="19" spans="1:8" x14ac:dyDescent="0.25">
      <c r="A19"/>
      <c r="B19" s="16" t="s">
        <v>188</v>
      </c>
      <c r="C19" s="73">
        <v>1500</v>
      </c>
      <c r="D19" s="73">
        <v>9000</v>
      </c>
      <c r="E19" s="76">
        <v>9000</v>
      </c>
      <c r="F19" s="74">
        <v>1000</v>
      </c>
      <c r="G19" s="70">
        <f t="shared" si="0"/>
        <v>66.666666666666671</v>
      </c>
      <c r="H19" s="70">
        <f t="shared" si="1"/>
        <v>11.111111111111111</v>
      </c>
    </row>
    <row r="20" spans="1:8" x14ac:dyDescent="0.25">
      <c r="A20"/>
      <c r="B20" s="8" t="s">
        <v>189</v>
      </c>
      <c r="C20" s="75">
        <f>C21</f>
        <v>0</v>
      </c>
      <c r="D20" s="75">
        <f>D21</f>
        <v>200</v>
      </c>
      <c r="E20" s="75">
        <f>E21</f>
        <v>200</v>
      </c>
      <c r="F20" s="75">
        <f>F21</f>
        <v>0</v>
      </c>
      <c r="G20" s="72" t="e">
        <f t="shared" si="0"/>
        <v>#DIV/0!</v>
      </c>
      <c r="H20" s="72">
        <f t="shared" si="1"/>
        <v>0</v>
      </c>
    </row>
    <row r="21" spans="1:8" x14ac:dyDescent="0.25">
      <c r="A21"/>
      <c r="B21" s="16" t="s">
        <v>190</v>
      </c>
      <c r="C21" s="73">
        <v>0</v>
      </c>
      <c r="D21" s="73">
        <v>200</v>
      </c>
      <c r="E21" s="76">
        <v>200</v>
      </c>
      <c r="F21" s="74">
        <v>0</v>
      </c>
      <c r="G21" s="70" t="e">
        <f t="shared" si="0"/>
        <v>#DIV/0!</v>
      </c>
      <c r="H21" s="70">
        <f t="shared" si="1"/>
        <v>0</v>
      </c>
    </row>
    <row r="22" spans="1:8" x14ac:dyDescent="0.25">
      <c r="A22"/>
      <c r="B22" s="8" t="s">
        <v>191</v>
      </c>
      <c r="C22" s="75">
        <f>C23</f>
        <v>0</v>
      </c>
      <c r="D22" s="75">
        <f>D23</f>
        <v>0</v>
      </c>
      <c r="E22" s="75">
        <f>E23</f>
        <v>0</v>
      </c>
      <c r="F22" s="75">
        <f>F23</f>
        <v>14476.06</v>
      </c>
      <c r="G22" s="72" t="e">
        <f t="shared" si="0"/>
        <v>#DIV/0!</v>
      </c>
      <c r="H22" s="72" t="e">
        <f t="shared" si="1"/>
        <v>#DIV/0!</v>
      </c>
    </row>
    <row r="23" spans="1:8" x14ac:dyDescent="0.25">
      <c r="A23"/>
      <c r="B23" s="16" t="s">
        <v>192</v>
      </c>
      <c r="C23" s="73">
        <v>0</v>
      </c>
      <c r="D23" s="73">
        <v>0</v>
      </c>
      <c r="E23" s="76">
        <v>0</v>
      </c>
      <c r="F23" s="74">
        <v>14476.06</v>
      </c>
      <c r="G23" s="70" t="e">
        <f t="shared" si="0"/>
        <v>#DIV/0!</v>
      </c>
      <c r="H23" s="70" t="e">
        <f t="shared" si="1"/>
        <v>#DIV/0!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view="pageBreakPreview" zoomScale="60" zoomScaleNormal="100"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3194575.46</v>
      </c>
      <c r="D6" s="75">
        <f t="shared" si="0"/>
        <v>6678602</v>
      </c>
      <c r="E6" s="75">
        <f t="shared" si="0"/>
        <v>6678602</v>
      </c>
      <c r="F6" s="75">
        <f t="shared" si="0"/>
        <v>3327094.28</v>
      </c>
      <c r="G6" s="70">
        <f>(F6*100)/C6</f>
        <v>104.14824510046165</v>
      </c>
      <c r="H6" s="70">
        <f>(F6*100)/E6</f>
        <v>49.817226419541093</v>
      </c>
    </row>
    <row r="7" spans="2:8" x14ac:dyDescent="0.25">
      <c r="B7" s="8" t="s">
        <v>193</v>
      </c>
      <c r="C7" s="75">
        <f t="shared" si="0"/>
        <v>3194575.46</v>
      </c>
      <c r="D7" s="75">
        <f t="shared" si="0"/>
        <v>6678602</v>
      </c>
      <c r="E7" s="75">
        <f t="shared" si="0"/>
        <v>6678602</v>
      </c>
      <c r="F7" s="75">
        <f t="shared" si="0"/>
        <v>3327094.28</v>
      </c>
      <c r="G7" s="70">
        <f>(F7*100)/C7</f>
        <v>104.14824510046165</v>
      </c>
      <c r="H7" s="70">
        <f>(F7*100)/E7</f>
        <v>49.817226419541093</v>
      </c>
    </row>
    <row r="8" spans="2:8" x14ac:dyDescent="0.25">
      <c r="B8" s="11" t="s">
        <v>194</v>
      </c>
      <c r="C8" s="73">
        <v>3194575.46</v>
      </c>
      <c r="D8" s="73">
        <v>6678602</v>
      </c>
      <c r="E8" s="73">
        <v>6678602</v>
      </c>
      <c r="F8" s="74">
        <v>3327094.28</v>
      </c>
      <c r="G8" s="70">
        <f>(F8*100)/C8</f>
        <v>104.14824510046165</v>
      </c>
      <c r="H8" s="70">
        <f>(F8*100)/E8</f>
        <v>49.817226419541093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>
        <f t="shared" ref="C10:F11" si="0">C11</f>
        <v>0</v>
      </c>
      <c r="D10" s="75">
        <f t="shared" si="0"/>
        <v>0</v>
      </c>
      <c r="E10" s="75">
        <f t="shared" si="0"/>
        <v>0</v>
      </c>
      <c r="F10" s="75">
        <f t="shared" si="0"/>
        <v>14476.06</v>
      </c>
      <c r="G10" s="69" t="e">
        <f>(F10*100)/C10</f>
        <v>#DIV/0!</v>
      </c>
      <c r="H10" s="69" t="e">
        <f>(F10*100)/E10</f>
        <v>#DIV/0!</v>
      </c>
    </row>
    <row r="11" spans="2:8" x14ac:dyDescent="0.25">
      <c r="B11" s="8" t="s">
        <v>191</v>
      </c>
      <c r="C11" s="75">
        <f t="shared" si="0"/>
        <v>0</v>
      </c>
      <c r="D11" s="75">
        <f t="shared" si="0"/>
        <v>0</v>
      </c>
      <c r="E11" s="75">
        <f t="shared" si="0"/>
        <v>0</v>
      </c>
      <c r="F11" s="75">
        <f t="shared" si="0"/>
        <v>14476.06</v>
      </c>
      <c r="G11" s="69" t="e">
        <f>(F11*100)/C11</f>
        <v>#DIV/0!</v>
      </c>
      <c r="H11" s="69" t="e">
        <f>(F11*100)/E11</f>
        <v>#DIV/0!</v>
      </c>
    </row>
    <row r="12" spans="2:8" x14ac:dyDescent="0.25">
      <c r="B12" s="16" t="s">
        <v>192</v>
      </c>
      <c r="C12" s="73">
        <v>0</v>
      </c>
      <c r="D12" s="73">
        <v>0</v>
      </c>
      <c r="E12" s="76">
        <v>0</v>
      </c>
      <c r="F12" s="74">
        <v>14476.06</v>
      </c>
      <c r="G12" s="70" t="e">
        <f>(F12*100)/C12</f>
        <v>#DIV/0!</v>
      </c>
      <c r="H12" s="70" t="e">
        <f>(F12*100)/E12</f>
        <v>#DIV/0!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86"/>
  <sheetViews>
    <sheetView view="pageBreakPreview" topLeftCell="A75" zoomScale="60" zoomScaleNormal="100" workbookViewId="0">
      <selection activeCell="E96" sqref="E96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195</v>
      </c>
      <c r="C1" s="39"/>
    </row>
    <row r="2" spans="1:6" ht="15" customHeight="1" x14ac:dyDescent="0.2">
      <c r="A2" s="41" t="s">
        <v>34</v>
      </c>
      <c r="B2" s="42" t="s">
        <v>196</v>
      </c>
      <c r="C2" s="39"/>
    </row>
    <row r="3" spans="1:6" s="39" customFormat="1" ht="43.5" customHeight="1" x14ac:dyDescent="0.2">
      <c r="A3" s="43" t="s">
        <v>35</v>
      </c>
      <c r="B3" s="37" t="s">
        <v>197</v>
      </c>
    </row>
    <row r="4" spans="1:6" s="39" customFormat="1" x14ac:dyDescent="0.2">
      <c r="A4" s="43" t="s">
        <v>36</v>
      </c>
      <c r="B4" s="44" t="s">
        <v>198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199</v>
      </c>
      <c r="B7" s="46"/>
      <c r="C7" s="77">
        <f>C19+C62+C119</f>
        <v>6669402</v>
      </c>
      <c r="D7" s="77">
        <f>D19+D62+D119</f>
        <v>6669402</v>
      </c>
      <c r="E7" s="77">
        <f>E19+E62+E119</f>
        <v>3311618.2199999997</v>
      </c>
      <c r="F7" s="77">
        <f>(E7*100)/D7</f>
        <v>49.653900304704976</v>
      </c>
    </row>
    <row r="8" spans="1:6" x14ac:dyDescent="0.2">
      <c r="A8" s="47" t="s">
        <v>80</v>
      </c>
      <c r="B8" s="46"/>
      <c r="C8" s="77">
        <f>C77+C85</f>
        <v>9000</v>
      </c>
      <c r="D8" s="77">
        <f>D77+D85</f>
        <v>9000</v>
      </c>
      <c r="E8" s="77">
        <f>E77+E85</f>
        <v>1000</v>
      </c>
      <c r="F8" s="77">
        <f>(E8*100)/D8</f>
        <v>11.111111111111111</v>
      </c>
    </row>
    <row r="9" spans="1:6" x14ac:dyDescent="0.2">
      <c r="A9" s="47" t="s">
        <v>200</v>
      </c>
      <c r="B9" s="46"/>
      <c r="C9" s="77">
        <f>C96</f>
        <v>200</v>
      </c>
      <c r="D9" s="77">
        <f>D96</f>
        <v>200</v>
      </c>
      <c r="E9" s="77">
        <f>E96</f>
        <v>0</v>
      </c>
      <c r="F9" s="77">
        <f>(E9*100)/D9</f>
        <v>0</v>
      </c>
    </row>
    <row r="10" spans="1:6" x14ac:dyDescent="0.2">
      <c r="A10" s="47" t="s">
        <v>201</v>
      </c>
      <c r="B10" s="46"/>
      <c r="C10" s="77">
        <f>C105</f>
        <v>0</v>
      </c>
      <c r="D10" s="77">
        <f>D105</f>
        <v>0</v>
      </c>
      <c r="E10" s="77">
        <f>E105</f>
        <v>14476.06</v>
      </c>
      <c r="F10" s="77" t="e">
        <f>(E10*100)/D10</f>
        <v>#DIV/0!</v>
      </c>
    </row>
    <row r="11" spans="1:6" s="57" customFormat="1" x14ac:dyDescent="0.2"/>
    <row r="12" spans="1:6" ht="38.25" x14ac:dyDescent="0.2">
      <c r="A12" s="47" t="s">
        <v>202</v>
      </c>
      <c r="B12" s="47" t="s">
        <v>203</v>
      </c>
      <c r="C12" s="47" t="s">
        <v>43</v>
      </c>
      <c r="D12" s="47" t="s">
        <v>204</v>
      </c>
      <c r="E12" s="47" t="s">
        <v>205</v>
      </c>
      <c r="F12" s="47" t="s">
        <v>206</v>
      </c>
    </row>
    <row r="13" spans="1:6" x14ac:dyDescent="0.2">
      <c r="A13" s="49" t="s">
        <v>50</v>
      </c>
      <c r="B13" s="50" t="s">
        <v>51</v>
      </c>
      <c r="C13" s="80">
        <f t="shared" ref="C13:E15" si="0">C14</f>
        <v>0</v>
      </c>
      <c r="D13" s="80">
        <f t="shared" si="0"/>
        <v>0</v>
      </c>
      <c r="E13" s="80">
        <f t="shared" si="0"/>
        <v>52.19</v>
      </c>
      <c r="F13" s="81" t="e">
        <f>(E13*100)/D13</f>
        <v>#DIV/0!</v>
      </c>
    </row>
    <row r="14" spans="1:6" x14ac:dyDescent="0.2">
      <c r="A14" s="51" t="s">
        <v>58</v>
      </c>
      <c r="B14" s="52" t="s">
        <v>59</v>
      </c>
      <c r="C14" s="82">
        <f t="shared" si="0"/>
        <v>0</v>
      </c>
      <c r="D14" s="82">
        <f t="shared" si="0"/>
        <v>0</v>
      </c>
      <c r="E14" s="82">
        <f t="shared" si="0"/>
        <v>52.19</v>
      </c>
      <c r="F14" s="81" t="e">
        <f>(E14*100)/D14</f>
        <v>#DIV/0!</v>
      </c>
    </row>
    <row r="15" spans="1:6" x14ac:dyDescent="0.2">
      <c r="A15" s="53" t="s">
        <v>60</v>
      </c>
      <c r="B15" s="54" t="s">
        <v>61</v>
      </c>
      <c r="C15" s="83">
        <f t="shared" si="0"/>
        <v>0</v>
      </c>
      <c r="D15" s="83">
        <f t="shared" si="0"/>
        <v>0</v>
      </c>
      <c r="E15" s="83">
        <f t="shared" si="0"/>
        <v>52.19</v>
      </c>
      <c r="F15" s="83" t="e">
        <f>(E15*100)/D15</f>
        <v>#DIV/0!</v>
      </c>
    </row>
    <row r="16" spans="1:6" x14ac:dyDescent="0.2">
      <c r="A16" s="55" t="s">
        <v>62</v>
      </c>
      <c r="B16" s="56" t="s">
        <v>63</v>
      </c>
      <c r="C16" s="84">
        <v>0</v>
      </c>
      <c r="D16" s="84">
        <v>0</v>
      </c>
      <c r="E16" s="84">
        <v>52.19</v>
      </c>
      <c r="F16" s="84"/>
    </row>
    <row r="17" spans="1:6" x14ac:dyDescent="0.2">
      <c r="A17" s="48" t="s">
        <v>200</v>
      </c>
      <c r="B17" s="48" t="s">
        <v>207</v>
      </c>
      <c r="C17" s="78"/>
      <c r="D17" s="78"/>
      <c r="E17" s="78"/>
      <c r="F17" s="79" t="e">
        <f>(E17*100)/D17</f>
        <v>#DIV/0!</v>
      </c>
    </row>
    <row r="18" spans="1:6" ht="38.25" x14ac:dyDescent="0.2">
      <c r="A18" s="47" t="s">
        <v>208</v>
      </c>
      <c r="B18" s="47" t="s">
        <v>209</v>
      </c>
      <c r="C18" s="47" t="s">
        <v>43</v>
      </c>
      <c r="D18" s="47" t="s">
        <v>204</v>
      </c>
      <c r="E18" s="47" t="s">
        <v>205</v>
      </c>
      <c r="F18" s="47" t="s">
        <v>206</v>
      </c>
    </row>
    <row r="19" spans="1:6" x14ac:dyDescent="0.2">
      <c r="A19" s="49" t="s">
        <v>78</v>
      </c>
      <c r="B19" s="50" t="s">
        <v>79</v>
      </c>
      <c r="C19" s="80">
        <f>C20+C29+C57</f>
        <v>6491208</v>
      </c>
      <c r="D19" s="80">
        <f>D20+D29+D57</f>
        <v>6491208</v>
      </c>
      <c r="E19" s="80">
        <f>E20+E29+E57</f>
        <v>3296528.96</v>
      </c>
      <c r="F19" s="81">
        <f>(E19*100)/D19</f>
        <v>50.784522079711515</v>
      </c>
    </row>
    <row r="20" spans="1:6" x14ac:dyDescent="0.2">
      <c r="A20" s="51" t="s">
        <v>80</v>
      </c>
      <c r="B20" s="52" t="s">
        <v>81</v>
      </c>
      <c r="C20" s="82">
        <f>C21+C24+C26</f>
        <v>4808208</v>
      </c>
      <c r="D20" s="82">
        <f>D21+D24+D26</f>
        <v>4808208</v>
      </c>
      <c r="E20" s="82">
        <f>E21+E24+E26</f>
        <v>2440266.0299999998</v>
      </c>
      <c r="F20" s="81">
        <f>(E20*100)/D20</f>
        <v>50.752089551866305</v>
      </c>
    </row>
    <row r="21" spans="1:6" x14ac:dyDescent="0.2">
      <c r="A21" s="53" t="s">
        <v>82</v>
      </c>
      <c r="B21" s="54" t="s">
        <v>83</v>
      </c>
      <c r="C21" s="83">
        <f>C22+C23</f>
        <v>3988235</v>
      </c>
      <c r="D21" s="83">
        <f>D22+D23</f>
        <v>3988235</v>
      </c>
      <c r="E21" s="83">
        <f>E22+E23</f>
        <v>2025241.43</v>
      </c>
      <c r="F21" s="83">
        <f>(E21*100)/D21</f>
        <v>50.780393582624896</v>
      </c>
    </row>
    <row r="22" spans="1:6" x14ac:dyDescent="0.2">
      <c r="A22" s="55" t="s">
        <v>84</v>
      </c>
      <c r="B22" s="56" t="s">
        <v>85</v>
      </c>
      <c r="C22" s="84">
        <v>3805262</v>
      </c>
      <c r="D22" s="84">
        <v>3805262</v>
      </c>
      <c r="E22" s="84">
        <v>1960675.49</v>
      </c>
      <c r="F22" s="84"/>
    </row>
    <row r="23" spans="1:6" x14ac:dyDescent="0.2">
      <c r="A23" s="55" t="s">
        <v>86</v>
      </c>
      <c r="B23" s="56" t="s">
        <v>87</v>
      </c>
      <c r="C23" s="84">
        <v>182973</v>
      </c>
      <c r="D23" s="84">
        <v>182973</v>
      </c>
      <c r="E23" s="84">
        <v>64565.94</v>
      </c>
      <c r="F23" s="84"/>
    </row>
    <row r="24" spans="1:6" x14ac:dyDescent="0.2">
      <c r="A24" s="53" t="s">
        <v>88</v>
      </c>
      <c r="B24" s="54" t="s">
        <v>89</v>
      </c>
      <c r="C24" s="83">
        <f>C25</f>
        <v>157111</v>
      </c>
      <c r="D24" s="83">
        <f>D25</f>
        <v>157111</v>
      </c>
      <c r="E24" s="83">
        <f>E25</f>
        <v>85586.49</v>
      </c>
      <c r="F24" s="83">
        <f>(E24*100)/D24</f>
        <v>54.475173603375957</v>
      </c>
    </row>
    <row r="25" spans="1:6" x14ac:dyDescent="0.2">
      <c r="A25" s="55" t="s">
        <v>90</v>
      </c>
      <c r="B25" s="56" t="s">
        <v>89</v>
      </c>
      <c r="C25" s="84">
        <v>157111</v>
      </c>
      <c r="D25" s="84">
        <v>157111</v>
      </c>
      <c r="E25" s="84">
        <v>85586.49</v>
      </c>
      <c r="F25" s="84"/>
    </row>
    <row r="26" spans="1:6" x14ac:dyDescent="0.2">
      <c r="A26" s="53" t="s">
        <v>91</v>
      </c>
      <c r="B26" s="54" t="s">
        <v>92</v>
      </c>
      <c r="C26" s="83">
        <f>C27+C28</f>
        <v>662862</v>
      </c>
      <c r="D26" s="83">
        <f>D27+D28</f>
        <v>662862</v>
      </c>
      <c r="E26" s="83">
        <f>E27+E28</f>
        <v>329438.11</v>
      </c>
      <c r="F26" s="83">
        <f>(E26*100)/D26</f>
        <v>49.699350694413013</v>
      </c>
    </row>
    <row r="27" spans="1:6" x14ac:dyDescent="0.2">
      <c r="A27" s="55" t="s">
        <v>93</v>
      </c>
      <c r="B27" s="56" t="s">
        <v>94</v>
      </c>
      <c r="C27" s="84">
        <v>4803</v>
      </c>
      <c r="D27" s="84">
        <v>4803</v>
      </c>
      <c r="E27" s="84">
        <v>1895.47</v>
      </c>
      <c r="F27" s="84"/>
    </row>
    <row r="28" spans="1:6" x14ac:dyDescent="0.2">
      <c r="A28" s="55" t="s">
        <v>95</v>
      </c>
      <c r="B28" s="56" t="s">
        <v>96</v>
      </c>
      <c r="C28" s="84">
        <v>658059</v>
      </c>
      <c r="D28" s="84">
        <v>658059</v>
      </c>
      <c r="E28" s="84">
        <v>327542.64</v>
      </c>
      <c r="F28" s="84"/>
    </row>
    <row r="29" spans="1:6" x14ac:dyDescent="0.2">
      <c r="A29" s="51" t="s">
        <v>97</v>
      </c>
      <c r="B29" s="52" t="s">
        <v>98</v>
      </c>
      <c r="C29" s="82">
        <f>C30+C35+C40+C50+C52</f>
        <v>1675000</v>
      </c>
      <c r="D29" s="82">
        <f>D30+D35+D40+D50+D52</f>
        <v>1675000</v>
      </c>
      <c r="E29" s="82">
        <f>E30+E35+E40+E50+E52</f>
        <v>852456.91</v>
      </c>
      <c r="F29" s="81">
        <f>(E29*100)/D29</f>
        <v>50.89294985074627</v>
      </c>
    </row>
    <row r="30" spans="1:6" x14ac:dyDescent="0.2">
      <c r="A30" s="53" t="s">
        <v>99</v>
      </c>
      <c r="B30" s="54" t="s">
        <v>100</v>
      </c>
      <c r="C30" s="83">
        <f>C31+C32+C33+C34</f>
        <v>159700</v>
      </c>
      <c r="D30" s="83">
        <f>D31+D32+D33+D34</f>
        <v>159700</v>
      </c>
      <c r="E30" s="83">
        <f>E31+E32+E33+E34</f>
        <v>85338.19</v>
      </c>
      <c r="F30" s="83">
        <f>(E30*100)/D30</f>
        <v>53.436562304320603</v>
      </c>
    </row>
    <row r="31" spans="1:6" x14ac:dyDescent="0.2">
      <c r="A31" s="55" t="s">
        <v>101</v>
      </c>
      <c r="B31" s="56" t="s">
        <v>102</v>
      </c>
      <c r="C31" s="84">
        <v>6000</v>
      </c>
      <c r="D31" s="84">
        <v>6000</v>
      </c>
      <c r="E31" s="84">
        <v>4056.2</v>
      </c>
      <c r="F31" s="84"/>
    </row>
    <row r="32" spans="1:6" ht="25.5" x14ac:dyDescent="0.2">
      <c r="A32" s="55" t="s">
        <v>103</v>
      </c>
      <c r="B32" s="56" t="s">
        <v>104</v>
      </c>
      <c r="C32" s="84">
        <v>150000</v>
      </c>
      <c r="D32" s="84">
        <v>150000</v>
      </c>
      <c r="E32" s="84">
        <v>79782.240000000005</v>
      </c>
      <c r="F32" s="84"/>
    </row>
    <row r="33" spans="1:6" x14ac:dyDescent="0.2">
      <c r="A33" s="55" t="s">
        <v>105</v>
      </c>
      <c r="B33" s="56" t="s">
        <v>106</v>
      </c>
      <c r="C33" s="84">
        <v>3000</v>
      </c>
      <c r="D33" s="84">
        <v>3000</v>
      </c>
      <c r="E33" s="84">
        <v>1384.75</v>
      </c>
      <c r="F33" s="84"/>
    </row>
    <row r="34" spans="1:6" x14ac:dyDescent="0.2">
      <c r="A34" s="55" t="s">
        <v>107</v>
      </c>
      <c r="B34" s="56" t="s">
        <v>108</v>
      </c>
      <c r="C34" s="84">
        <v>700</v>
      </c>
      <c r="D34" s="84">
        <v>700</v>
      </c>
      <c r="E34" s="84">
        <v>115</v>
      </c>
      <c r="F34" s="84"/>
    </row>
    <row r="35" spans="1:6" x14ac:dyDescent="0.2">
      <c r="A35" s="53" t="s">
        <v>109</v>
      </c>
      <c r="B35" s="54" t="s">
        <v>110</v>
      </c>
      <c r="C35" s="83">
        <f>C36+C37+C38+C39</f>
        <v>284450</v>
      </c>
      <c r="D35" s="83">
        <f>D36+D37+D38+D39</f>
        <v>284450</v>
      </c>
      <c r="E35" s="83">
        <f>E36+E37+E38+E39</f>
        <v>104827.15</v>
      </c>
      <c r="F35" s="83">
        <f>(E35*100)/D35</f>
        <v>36.852575145016701</v>
      </c>
    </row>
    <row r="36" spans="1:6" x14ac:dyDescent="0.2">
      <c r="A36" s="55" t="s">
        <v>111</v>
      </c>
      <c r="B36" s="56" t="s">
        <v>112</v>
      </c>
      <c r="C36" s="84">
        <v>80000</v>
      </c>
      <c r="D36" s="84">
        <v>80000</v>
      </c>
      <c r="E36" s="84">
        <v>29735.59</v>
      </c>
      <c r="F36" s="84"/>
    </row>
    <row r="37" spans="1:6" x14ac:dyDescent="0.2">
      <c r="A37" s="55" t="s">
        <v>113</v>
      </c>
      <c r="B37" s="56" t="s">
        <v>114</v>
      </c>
      <c r="C37" s="84">
        <v>200000</v>
      </c>
      <c r="D37" s="84">
        <v>200000</v>
      </c>
      <c r="E37" s="84">
        <v>73602.63</v>
      </c>
      <c r="F37" s="84"/>
    </row>
    <row r="38" spans="1:6" x14ac:dyDescent="0.2">
      <c r="A38" s="55" t="s">
        <v>115</v>
      </c>
      <c r="B38" s="56" t="s">
        <v>116</v>
      </c>
      <c r="C38" s="84">
        <v>3500</v>
      </c>
      <c r="D38" s="84">
        <v>3500</v>
      </c>
      <c r="E38" s="84">
        <v>1488.93</v>
      </c>
      <c r="F38" s="84"/>
    </row>
    <row r="39" spans="1:6" x14ac:dyDescent="0.2">
      <c r="A39" s="55" t="s">
        <v>117</v>
      </c>
      <c r="B39" s="56" t="s">
        <v>118</v>
      </c>
      <c r="C39" s="84">
        <v>950</v>
      </c>
      <c r="D39" s="84">
        <v>950</v>
      </c>
      <c r="E39" s="84">
        <v>0</v>
      </c>
      <c r="F39" s="84"/>
    </row>
    <row r="40" spans="1:6" x14ac:dyDescent="0.2">
      <c r="A40" s="53" t="s">
        <v>119</v>
      </c>
      <c r="B40" s="54" t="s">
        <v>120</v>
      </c>
      <c r="C40" s="83">
        <f>C41+C42+C43+C44+C45+C46+C47+C48+C49</f>
        <v>1214850</v>
      </c>
      <c r="D40" s="83">
        <f>D41+D42+D43+D44+D45+D46+D47+D48+D49</f>
        <v>1214850</v>
      </c>
      <c r="E40" s="83">
        <f>E41+E42+E43+E44+E45+E46+E47+E48+E49</f>
        <v>658590.96000000008</v>
      </c>
      <c r="F40" s="83">
        <f>(E40*100)/D40</f>
        <v>54.211710087665146</v>
      </c>
    </row>
    <row r="41" spans="1:6" x14ac:dyDescent="0.2">
      <c r="A41" s="55" t="s">
        <v>121</v>
      </c>
      <c r="B41" s="56" t="s">
        <v>122</v>
      </c>
      <c r="C41" s="84">
        <v>290000</v>
      </c>
      <c r="D41" s="84">
        <v>290000</v>
      </c>
      <c r="E41" s="84">
        <v>186471.59</v>
      </c>
      <c r="F41" s="84"/>
    </row>
    <row r="42" spans="1:6" x14ac:dyDescent="0.2">
      <c r="A42" s="55" t="s">
        <v>123</v>
      </c>
      <c r="B42" s="56" t="s">
        <v>124</v>
      </c>
      <c r="C42" s="84">
        <v>38000</v>
      </c>
      <c r="D42" s="84">
        <v>38000</v>
      </c>
      <c r="E42" s="84">
        <v>12469.84</v>
      </c>
      <c r="F42" s="84"/>
    </row>
    <row r="43" spans="1:6" x14ac:dyDescent="0.2">
      <c r="A43" s="55" t="s">
        <v>125</v>
      </c>
      <c r="B43" s="56" t="s">
        <v>126</v>
      </c>
      <c r="C43" s="84">
        <v>10000</v>
      </c>
      <c r="D43" s="84">
        <v>10000</v>
      </c>
      <c r="E43" s="84">
        <v>2225.75</v>
      </c>
      <c r="F43" s="84"/>
    </row>
    <row r="44" spans="1:6" x14ac:dyDescent="0.2">
      <c r="A44" s="55" t="s">
        <v>127</v>
      </c>
      <c r="B44" s="56" t="s">
        <v>128</v>
      </c>
      <c r="C44" s="84">
        <v>35850</v>
      </c>
      <c r="D44" s="84">
        <v>35850</v>
      </c>
      <c r="E44" s="84">
        <v>19900.02</v>
      </c>
      <c r="F44" s="84"/>
    </row>
    <row r="45" spans="1:6" x14ac:dyDescent="0.2">
      <c r="A45" s="55" t="s">
        <v>129</v>
      </c>
      <c r="B45" s="56" t="s">
        <v>130</v>
      </c>
      <c r="C45" s="84">
        <v>27000</v>
      </c>
      <c r="D45" s="84">
        <v>27000</v>
      </c>
      <c r="E45" s="84">
        <v>13504.4</v>
      </c>
      <c r="F45" s="84"/>
    </row>
    <row r="46" spans="1:6" x14ac:dyDescent="0.2">
      <c r="A46" s="55" t="s">
        <v>131</v>
      </c>
      <c r="B46" s="56" t="s">
        <v>132</v>
      </c>
      <c r="C46" s="84">
        <v>15000</v>
      </c>
      <c r="D46" s="84">
        <v>15000</v>
      </c>
      <c r="E46" s="84">
        <v>60</v>
      </c>
      <c r="F46" s="84"/>
    </row>
    <row r="47" spans="1:6" x14ac:dyDescent="0.2">
      <c r="A47" s="55" t="s">
        <v>133</v>
      </c>
      <c r="B47" s="56" t="s">
        <v>134</v>
      </c>
      <c r="C47" s="84">
        <v>795000</v>
      </c>
      <c r="D47" s="84">
        <v>795000</v>
      </c>
      <c r="E47" s="84">
        <v>423435.46</v>
      </c>
      <c r="F47" s="84"/>
    </row>
    <row r="48" spans="1:6" x14ac:dyDescent="0.2">
      <c r="A48" s="55" t="s">
        <v>135</v>
      </c>
      <c r="B48" s="56" t="s">
        <v>136</v>
      </c>
      <c r="C48" s="84">
        <v>1000</v>
      </c>
      <c r="D48" s="84">
        <v>1000</v>
      </c>
      <c r="E48" s="84">
        <v>23.9</v>
      </c>
      <c r="F48" s="84"/>
    </row>
    <row r="49" spans="1:6" x14ac:dyDescent="0.2">
      <c r="A49" s="55" t="s">
        <v>137</v>
      </c>
      <c r="B49" s="56" t="s">
        <v>138</v>
      </c>
      <c r="C49" s="84">
        <v>3000</v>
      </c>
      <c r="D49" s="84">
        <v>3000</v>
      </c>
      <c r="E49" s="84">
        <v>500</v>
      </c>
      <c r="F49" s="84"/>
    </row>
    <row r="50" spans="1:6" x14ac:dyDescent="0.2">
      <c r="A50" s="53" t="s">
        <v>139</v>
      </c>
      <c r="B50" s="54" t="s">
        <v>140</v>
      </c>
      <c r="C50" s="83">
        <f>C51</f>
        <v>7500</v>
      </c>
      <c r="D50" s="83">
        <f>D51</f>
        <v>7500</v>
      </c>
      <c r="E50" s="83">
        <f>E51</f>
        <v>974.24</v>
      </c>
      <c r="F50" s="83">
        <f>(E50*100)/D50</f>
        <v>12.989866666666666</v>
      </c>
    </row>
    <row r="51" spans="1:6" ht="25.5" x14ac:dyDescent="0.2">
      <c r="A51" s="55" t="s">
        <v>141</v>
      </c>
      <c r="B51" s="56" t="s">
        <v>142</v>
      </c>
      <c r="C51" s="84">
        <v>7500</v>
      </c>
      <c r="D51" s="84">
        <v>7500</v>
      </c>
      <c r="E51" s="84">
        <v>974.24</v>
      </c>
      <c r="F51" s="84"/>
    </row>
    <row r="52" spans="1:6" x14ac:dyDescent="0.2">
      <c r="A52" s="53" t="s">
        <v>143</v>
      </c>
      <c r="B52" s="54" t="s">
        <v>144</v>
      </c>
      <c r="C52" s="83">
        <f>C53+C54+C55+C56</f>
        <v>8500</v>
      </c>
      <c r="D52" s="83">
        <f>D53+D54+D55+D56</f>
        <v>8500</v>
      </c>
      <c r="E52" s="83">
        <f>E53+E54+E55+E56</f>
        <v>2726.37</v>
      </c>
      <c r="F52" s="83">
        <f>(E52*100)/D52</f>
        <v>32.074941176470588</v>
      </c>
    </row>
    <row r="53" spans="1:6" x14ac:dyDescent="0.2">
      <c r="A53" s="55" t="s">
        <v>147</v>
      </c>
      <c r="B53" s="56" t="s">
        <v>148</v>
      </c>
      <c r="C53" s="84">
        <v>2500</v>
      </c>
      <c r="D53" s="84">
        <v>2500</v>
      </c>
      <c r="E53" s="84">
        <v>1175.24</v>
      </c>
      <c r="F53" s="84"/>
    </row>
    <row r="54" spans="1:6" x14ac:dyDescent="0.2">
      <c r="A54" s="55" t="s">
        <v>149</v>
      </c>
      <c r="B54" s="56" t="s">
        <v>150</v>
      </c>
      <c r="C54" s="84">
        <v>500</v>
      </c>
      <c r="D54" s="84">
        <v>500</v>
      </c>
      <c r="E54" s="84">
        <v>106.61</v>
      </c>
      <c r="F54" s="84"/>
    </row>
    <row r="55" spans="1:6" x14ac:dyDescent="0.2">
      <c r="A55" s="55" t="s">
        <v>151</v>
      </c>
      <c r="B55" s="56" t="s">
        <v>152</v>
      </c>
      <c r="C55" s="84">
        <v>2000</v>
      </c>
      <c r="D55" s="84">
        <v>2000</v>
      </c>
      <c r="E55" s="84">
        <v>63.72</v>
      </c>
      <c r="F55" s="84"/>
    </row>
    <row r="56" spans="1:6" x14ac:dyDescent="0.2">
      <c r="A56" s="55" t="s">
        <v>153</v>
      </c>
      <c r="B56" s="56" t="s">
        <v>144</v>
      </c>
      <c r="C56" s="84">
        <v>3500</v>
      </c>
      <c r="D56" s="84">
        <v>3500</v>
      </c>
      <c r="E56" s="84">
        <v>1380.8</v>
      </c>
      <c r="F56" s="84"/>
    </row>
    <row r="57" spans="1:6" x14ac:dyDescent="0.2">
      <c r="A57" s="51" t="s">
        <v>154</v>
      </c>
      <c r="B57" s="52" t="s">
        <v>155</v>
      </c>
      <c r="C57" s="82">
        <f>C58+C60</f>
        <v>8000</v>
      </c>
      <c r="D57" s="82">
        <f>D58+D60</f>
        <v>8000</v>
      </c>
      <c r="E57" s="82">
        <f>E58+E60</f>
        <v>3806.02</v>
      </c>
      <c r="F57" s="81">
        <f>(E57*100)/D57</f>
        <v>47.575249999999997</v>
      </c>
    </row>
    <row r="58" spans="1:6" x14ac:dyDescent="0.2">
      <c r="A58" s="53" t="s">
        <v>156</v>
      </c>
      <c r="B58" s="54" t="s">
        <v>157</v>
      </c>
      <c r="C58" s="83">
        <f>C59</f>
        <v>500</v>
      </c>
      <c r="D58" s="83">
        <f>D59</f>
        <v>500</v>
      </c>
      <c r="E58" s="83">
        <f>E59</f>
        <v>607.84</v>
      </c>
      <c r="F58" s="83">
        <f>(E58*100)/D58</f>
        <v>121.568</v>
      </c>
    </row>
    <row r="59" spans="1:6" ht="25.5" x14ac:dyDescent="0.2">
      <c r="A59" s="55" t="s">
        <v>158</v>
      </c>
      <c r="B59" s="56" t="s">
        <v>159</v>
      </c>
      <c r="C59" s="84">
        <v>500</v>
      </c>
      <c r="D59" s="84">
        <v>500</v>
      </c>
      <c r="E59" s="84">
        <v>607.84</v>
      </c>
      <c r="F59" s="84"/>
    </row>
    <row r="60" spans="1:6" x14ac:dyDescent="0.2">
      <c r="A60" s="53" t="s">
        <v>160</v>
      </c>
      <c r="B60" s="54" t="s">
        <v>161</v>
      </c>
      <c r="C60" s="83">
        <f>C61</f>
        <v>7500</v>
      </c>
      <c r="D60" s="83">
        <f>D61</f>
        <v>7500</v>
      </c>
      <c r="E60" s="83">
        <f>E61</f>
        <v>3198.18</v>
      </c>
      <c r="F60" s="83">
        <f>(E60*100)/D60</f>
        <v>42.642400000000002</v>
      </c>
    </row>
    <row r="61" spans="1:6" x14ac:dyDescent="0.2">
      <c r="A61" s="55" t="s">
        <v>162</v>
      </c>
      <c r="B61" s="56" t="s">
        <v>163</v>
      </c>
      <c r="C61" s="84">
        <v>7500</v>
      </c>
      <c r="D61" s="84">
        <v>7500</v>
      </c>
      <c r="E61" s="84">
        <v>3198.18</v>
      </c>
      <c r="F61" s="84"/>
    </row>
    <row r="62" spans="1:6" x14ac:dyDescent="0.2">
      <c r="A62" s="49" t="s">
        <v>164</v>
      </c>
      <c r="B62" s="50" t="s">
        <v>165</v>
      </c>
      <c r="C62" s="80">
        <f>C63+C68</f>
        <v>153194</v>
      </c>
      <c r="D62" s="80">
        <f>D63+D68</f>
        <v>153194</v>
      </c>
      <c r="E62" s="80">
        <f>E63+E68</f>
        <v>3189.38</v>
      </c>
      <c r="F62" s="81">
        <f>(E62*100)/D62</f>
        <v>2.0819222684961551</v>
      </c>
    </row>
    <row r="63" spans="1:6" x14ac:dyDescent="0.2">
      <c r="A63" s="51" t="s">
        <v>166</v>
      </c>
      <c r="B63" s="52" t="s">
        <v>167</v>
      </c>
      <c r="C63" s="82">
        <f>C64+C66</f>
        <v>7200</v>
      </c>
      <c r="D63" s="82">
        <f>D64+D66</f>
        <v>7200</v>
      </c>
      <c r="E63" s="82">
        <f>E64+E66</f>
        <v>3189.38</v>
      </c>
      <c r="F63" s="81">
        <f>(E63*100)/D63</f>
        <v>44.296944444444442</v>
      </c>
    </row>
    <row r="64" spans="1:6" x14ac:dyDescent="0.2">
      <c r="A64" s="53" t="s">
        <v>168</v>
      </c>
      <c r="B64" s="54" t="s">
        <v>169</v>
      </c>
      <c r="C64" s="83">
        <f>C65</f>
        <v>0</v>
      </c>
      <c r="D64" s="83">
        <f>D65</f>
        <v>0</v>
      </c>
      <c r="E64" s="83">
        <f>E65</f>
        <v>0</v>
      </c>
      <c r="F64" s="83" t="e">
        <f>(E64*100)/D64</f>
        <v>#DIV/0!</v>
      </c>
    </row>
    <row r="65" spans="1:6" x14ac:dyDescent="0.2">
      <c r="A65" s="55" t="s">
        <v>170</v>
      </c>
      <c r="B65" s="56" t="s">
        <v>171</v>
      </c>
      <c r="C65" s="84">
        <v>0</v>
      </c>
      <c r="D65" s="84">
        <v>0</v>
      </c>
      <c r="E65" s="84">
        <v>0</v>
      </c>
      <c r="F65" s="84"/>
    </row>
    <row r="66" spans="1:6" x14ac:dyDescent="0.2">
      <c r="A66" s="53" t="s">
        <v>176</v>
      </c>
      <c r="B66" s="54" t="s">
        <v>177</v>
      </c>
      <c r="C66" s="83">
        <f>C67</f>
        <v>7200</v>
      </c>
      <c r="D66" s="83">
        <f>D67</f>
        <v>7200</v>
      </c>
      <c r="E66" s="83">
        <f>E67</f>
        <v>3189.38</v>
      </c>
      <c r="F66" s="83">
        <f>(E66*100)/D66</f>
        <v>44.296944444444442</v>
      </c>
    </row>
    <row r="67" spans="1:6" x14ac:dyDescent="0.2">
      <c r="A67" s="55" t="s">
        <v>178</v>
      </c>
      <c r="B67" s="56" t="s">
        <v>179</v>
      </c>
      <c r="C67" s="84">
        <v>7200</v>
      </c>
      <c r="D67" s="84">
        <v>7200</v>
      </c>
      <c r="E67" s="84">
        <v>3189.38</v>
      </c>
      <c r="F67" s="84"/>
    </row>
    <row r="68" spans="1:6" x14ac:dyDescent="0.2">
      <c r="A68" s="51" t="s">
        <v>180</v>
      </c>
      <c r="B68" s="52" t="s">
        <v>181</v>
      </c>
      <c r="C68" s="82">
        <f t="shared" ref="C68:E69" si="1">C69</f>
        <v>145994</v>
      </c>
      <c r="D68" s="82">
        <f t="shared" si="1"/>
        <v>145994</v>
      </c>
      <c r="E68" s="82">
        <f t="shared" si="1"/>
        <v>0</v>
      </c>
      <c r="F68" s="81">
        <f>(E68*100)/D68</f>
        <v>0</v>
      </c>
    </row>
    <row r="69" spans="1:6" ht="25.5" x14ac:dyDescent="0.2">
      <c r="A69" s="53" t="s">
        <v>182</v>
      </c>
      <c r="B69" s="54" t="s">
        <v>183</v>
      </c>
      <c r="C69" s="83">
        <f t="shared" si="1"/>
        <v>145994</v>
      </c>
      <c r="D69" s="83">
        <f t="shared" si="1"/>
        <v>145994</v>
      </c>
      <c r="E69" s="83">
        <f t="shared" si="1"/>
        <v>0</v>
      </c>
      <c r="F69" s="83">
        <f>(E69*100)/D69</f>
        <v>0</v>
      </c>
    </row>
    <row r="70" spans="1:6" x14ac:dyDescent="0.2">
      <c r="A70" s="55" t="s">
        <v>184</v>
      </c>
      <c r="B70" s="56" t="s">
        <v>183</v>
      </c>
      <c r="C70" s="84">
        <v>145994</v>
      </c>
      <c r="D70" s="84">
        <v>145994</v>
      </c>
      <c r="E70" s="84">
        <v>0</v>
      </c>
      <c r="F70" s="84"/>
    </row>
    <row r="71" spans="1:6" x14ac:dyDescent="0.2">
      <c r="A71" s="49" t="s">
        <v>50</v>
      </c>
      <c r="B71" s="50" t="s">
        <v>51</v>
      </c>
      <c r="C71" s="80">
        <f t="shared" ref="C71:E72" si="2">C72</f>
        <v>6644402</v>
      </c>
      <c r="D71" s="80">
        <f t="shared" si="2"/>
        <v>6644402</v>
      </c>
      <c r="E71" s="80">
        <f t="shared" si="2"/>
        <v>3299718.34</v>
      </c>
      <c r="F71" s="81">
        <f>(E71*100)/D71</f>
        <v>49.661630045864172</v>
      </c>
    </row>
    <row r="72" spans="1:6" x14ac:dyDescent="0.2">
      <c r="A72" s="51" t="s">
        <v>70</v>
      </c>
      <c r="B72" s="52" t="s">
        <v>71</v>
      </c>
      <c r="C72" s="82">
        <f t="shared" si="2"/>
        <v>6644402</v>
      </c>
      <c r="D72" s="82">
        <f t="shared" si="2"/>
        <v>6644402</v>
      </c>
      <c r="E72" s="82">
        <f t="shared" si="2"/>
        <v>3299718.34</v>
      </c>
      <c r="F72" s="81">
        <f>(E72*100)/D72</f>
        <v>49.661630045864172</v>
      </c>
    </row>
    <row r="73" spans="1:6" ht="25.5" x14ac:dyDescent="0.2">
      <c r="A73" s="53" t="s">
        <v>72</v>
      </c>
      <c r="B73" s="54" t="s">
        <v>73</v>
      </c>
      <c r="C73" s="83">
        <f>C74+C75</f>
        <v>6644402</v>
      </c>
      <c r="D73" s="83">
        <f>D74+D75</f>
        <v>6644402</v>
      </c>
      <c r="E73" s="83">
        <f>E74+E75</f>
        <v>3299718.34</v>
      </c>
      <c r="F73" s="83">
        <f>(E73*100)/D73</f>
        <v>49.661630045864172</v>
      </c>
    </row>
    <row r="74" spans="1:6" x14ac:dyDescent="0.2">
      <c r="A74" s="55" t="s">
        <v>74</v>
      </c>
      <c r="B74" s="56" t="s">
        <v>75</v>
      </c>
      <c r="C74" s="84">
        <v>6491208</v>
      </c>
      <c r="D74" s="84">
        <v>6491208</v>
      </c>
      <c r="E74" s="84">
        <v>3296528.96</v>
      </c>
      <c r="F74" s="84"/>
    </row>
    <row r="75" spans="1:6" ht="25.5" x14ac:dyDescent="0.2">
      <c r="A75" s="55" t="s">
        <v>76</v>
      </c>
      <c r="B75" s="56" t="s">
        <v>77</v>
      </c>
      <c r="C75" s="84">
        <v>153194</v>
      </c>
      <c r="D75" s="84">
        <v>153194</v>
      </c>
      <c r="E75" s="84">
        <v>3189.38</v>
      </c>
      <c r="F75" s="84"/>
    </row>
    <row r="76" spans="1:6" x14ac:dyDescent="0.2">
      <c r="A76" s="48" t="s">
        <v>199</v>
      </c>
      <c r="B76" s="48" t="s">
        <v>210</v>
      </c>
      <c r="C76" s="78"/>
      <c r="D76" s="78"/>
      <c r="E76" s="78"/>
      <c r="F76" s="79" t="e">
        <f>(E76*100)/D76</f>
        <v>#DIV/0!</v>
      </c>
    </row>
    <row r="77" spans="1:6" x14ac:dyDescent="0.2">
      <c r="A77" s="49" t="s">
        <v>78</v>
      </c>
      <c r="B77" s="50" t="s">
        <v>79</v>
      </c>
      <c r="C77" s="80">
        <f>C78</f>
        <v>3000</v>
      </c>
      <c r="D77" s="80">
        <f>D78</f>
        <v>3000</v>
      </c>
      <c r="E77" s="80">
        <f>E78</f>
        <v>0</v>
      </c>
      <c r="F77" s="81">
        <f>(E77*100)/D77</f>
        <v>0</v>
      </c>
    </row>
    <row r="78" spans="1:6" x14ac:dyDescent="0.2">
      <c r="A78" s="51" t="s">
        <v>97</v>
      </c>
      <c r="B78" s="52" t="s">
        <v>98</v>
      </c>
      <c r="C78" s="82">
        <f>C79+C82</f>
        <v>3000</v>
      </c>
      <c r="D78" s="82">
        <f>D79+D82</f>
        <v>3000</v>
      </c>
      <c r="E78" s="82">
        <f>E79+E82</f>
        <v>0</v>
      </c>
      <c r="F78" s="81">
        <f>(E78*100)/D78</f>
        <v>0</v>
      </c>
    </row>
    <row r="79" spans="1:6" x14ac:dyDescent="0.2">
      <c r="A79" s="53" t="s">
        <v>109</v>
      </c>
      <c r="B79" s="54" t="s">
        <v>110</v>
      </c>
      <c r="C79" s="83">
        <f>C80+C81</f>
        <v>700</v>
      </c>
      <c r="D79" s="83">
        <f>D80+D81</f>
        <v>700</v>
      </c>
      <c r="E79" s="83">
        <f>E80+E81</f>
        <v>0</v>
      </c>
      <c r="F79" s="83">
        <f>(E79*100)/D79</f>
        <v>0</v>
      </c>
    </row>
    <row r="80" spans="1:6" x14ac:dyDescent="0.2">
      <c r="A80" s="55" t="s">
        <v>111</v>
      </c>
      <c r="B80" s="56" t="s">
        <v>112</v>
      </c>
      <c r="C80" s="84">
        <v>0</v>
      </c>
      <c r="D80" s="84">
        <v>0</v>
      </c>
      <c r="E80" s="84">
        <v>0</v>
      </c>
      <c r="F80" s="84"/>
    </row>
    <row r="81" spans="1:6" x14ac:dyDescent="0.2">
      <c r="A81" s="55" t="s">
        <v>115</v>
      </c>
      <c r="B81" s="56" t="s">
        <v>116</v>
      </c>
      <c r="C81" s="84">
        <v>700</v>
      </c>
      <c r="D81" s="84">
        <v>700</v>
      </c>
      <c r="E81" s="84">
        <v>0</v>
      </c>
      <c r="F81" s="84"/>
    </row>
    <row r="82" spans="1:6" x14ac:dyDescent="0.2">
      <c r="A82" s="53" t="s">
        <v>119</v>
      </c>
      <c r="B82" s="54" t="s">
        <v>120</v>
      </c>
      <c r="C82" s="83">
        <f>C83+C84</f>
        <v>2300</v>
      </c>
      <c r="D82" s="83">
        <f>D83+D84</f>
        <v>2300</v>
      </c>
      <c r="E82" s="83">
        <f>E83+E84</f>
        <v>0</v>
      </c>
      <c r="F82" s="83">
        <f>(E82*100)/D82</f>
        <v>0</v>
      </c>
    </row>
    <row r="83" spans="1:6" x14ac:dyDescent="0.2">
      <c r="A83" s="55" t="s">
        <v>123</v>
      </c>
      <c r="B83" s="56" t="s">
        <v>124</v>
      </c>
      <c r="C83" s="84">
        <v>1300</v>
      </c>
      <c r="D83" s="84">
        <v>1300</v>
      </c>
      <c r="E83" s="84">
        <v>0</v>
      </c>
      <c r="F83" s="84"/>
    </row>
    <row r="84" spans="1:6" x14ac:dyDescent="0.2">
      <c r="A84" s="55" t="s">
        <v>129</v>
      </c>
      <c r="B84" s="56" t="s">
        <v>130</v>
      </c>
      <c r="C84" s="84">
        <v>1000</v>
      </c>
      <c r="D84" s="84">
        <v>1000</v>
      </c>
      <c r="E84" s="84">
        <v>0</v>
      </c>
      <c r="F84" s="84"/>
    </row>
    <row r="85" spans="1:6" x14ac:dyDescent="0.2">
      <c r="A85" s="49" t="s">
        <v>164</v>
      </c>
      <c r="B85" s="50" t="s">
        <v>165</v>
      </c>
      <c r="C85" s="80">
        <f t="shared" ref="C85:E86" si="3">C86</f>
        <v>6000</v>
      </c>
      <c r="D85" s="80">
        <f t="shared" si="3"/>
        <v>6000</v>
      </c>
      <c r="E85" s="80">
        <f t="shared" si="3"/>
        <v>1000</v>
      </c>
      <c r="F85" s="81">
        <f>(E85*100)/D85</f>
        <v>16.666666666666668</v>
      </c>
    </row>
    <row r="86" spans="1:6" x14ac:dyDescent="0.2">
      <c r="A86" s="51" t="s">
        <v>166</v>
      </c>
      <c r="B86" s="52" t="s">
        <v>167</v>
      </c>
      <c r="C86" s="82">
        <f t="shared" si="3"/>
        <v>6000</v>
      </c>
      <c r="D86" s="82">
        <f t="shared" si="3"/>
        <v>6000</v>
      </c>
      <c r="E86" s="82">
        <f t="shared" si="3"/>
        <v>1000</v>
      </c>
      <c r="F86" s="81">
        <f>(E86*100)/D86</f>
        <v>16.666666666666668</v>
      </c>
    </row>
    <row r="87" spans="1:6" x14ac:dyDescent="0.2">
      <c r="A87" s="53" t="s">
        <v>168</v>
      </c>
      <c r="B87" s="54" t="s">
        <v>169</v>
      </c>
      <c r="C87" s="83">
        <f>C88+C89+C90</f>
        <v>6000</v>
      </c>
      <c r="D87" s="83">
        <f>D88+D89+D90</f>
        <v>6000</v>
      </c>
      <c r="E87" s="83">
        <f>E88+E89+E90</f>
        <v>1000</v>
      </c>
      <c r="F87" s="83">
        <f>(E87*100)/D87</f>
        <v>16.666666666666668</v>
      </c>
    </row>
    <row r="88" spans="1:6" x14ac:dyDescent="0.2">
      <c r="A88" s="55" t="s">
        <v>170</v>
      </c>
      <c r="B88" s="56" t="s">
        <v>171</v>
      </c>
      <c r="C88" s="84">
        <v>4000</v>
      </c>
      <c r="D88" s="84">
        <v>4000</v>
      </c>
      <c r="E88" s="84">
        <v>1000</v>
      </c>
      <c r="F88" s="84"/>
    </row>
    <row r="89" spans="1:6" x14ac:dyDescent="0.2">
      <c r="A89" s="55" t="s">
        <v>172</v>
      </c>
      <c r="B89" s="56" t="s">
        <v>173</v>
      </c>
      <c r="C89" s="84">
        <v>1000</v>
      </c>
      <c r="D89" s="84">
        <v>1000</v>
      </c>
      <c r="E89" s="84">
        <v>0</v>
      </c>
      <c r="F89" s="84"/>
    </row>
    <row r="90" spans="1:6" x14ac:dyDescent="0.2">
      <c r="A90" s="55" t="s">
        <v>174</v>
      </c>
      <c r="B90" s="56" t="s">
        <v>175</v>
      </c>
      <c r="C90" s="84">
        <v>1000</v>
      </c>
      <c r="D90" s="84">
        <v>1000</v>
      </c>
      <c r="E90" s="84">
        <v>0</v>
      </c>
      <c r="F90" s="84"/>
    </row>
    <row r="91" spans="1:6" x14ac:dyDescent="0.2">
      <c r="A91" s="49" t="s">
        <v>50</v>
      </c>
      <c r="B91" s="50" t="s">
        <v>51</v>
      </c>
      <c r="C91" s="80">
        <f t="shared" ref="C91:E93" si="4">C92</f>
        <v>9000</v>
      </c>
      <c r="D91" s="80">
        <f t="shared" si="4"/>
        <v>9000</v>
      </c>
      <c r="E91" s="80">
        <f t="shared" si="4"/>
        <v>6296.58</v>
      </c>
      <c r="F91" s="81">
        <f>(E91*100)/D91</f>
        <v>69.962000000000003</v>
      </c>
    </row>
    <row r="92" spans="1:6" x14ac:dyDescent="0.2">
      <c r="A92" s="51" t="s">
        <v>64</v>
      </c>
      <c r="B92" s="52" t="s">
        <v>65</v>
      </c>
      <c r="C92" s="82">
        <f t="shared" si="4"/>
        <v>9000</v>
      </c>
      <c r="D92" s="82">
        <f t="shared" si="4"/>
        <v>9000</v>
      </c>
      <c r="E92" s="82">
        <f t="shared" si="4"/>
        <v>6296.58</v>
      </c>
      <c r="F92" s="81">
        <f>(E92*100)/D92</f>
        <v>69.962000000000003</v>
      </c>
    </row>
    <row r="93" spans="1:6" x14ac:dyDescent="0.2">
      <c r="A93" s="53" t="s">
        <v>66</v>
      </c>
      <c r="B93" s="54" t="s">
        <v>67</v>
      </c>
      <c r="C93" s="83">
        <f t="shared" si="4"/>
        <v>9000</v>
      </c>
      <c r="D93" s="83">
        <f t="shared" si="4"/>
        <v>9000</v>
      </c>
      <c r="E93" s="83">
        <f t="shared" si="4"/>
        <v>6296.58</v>
      </c>
      <c r="F93" s="83">
        <f>(E93*100)/D93</f>
        <v>69.962000000000003</v>
      </c>
    </row>
    <row r="94" spans="1:6" x14ac:dyDescent="0.2">
      <c r="A94" s="55" t="s">
        <v>68</v>
      </c>
      <c r="B94" s="56" t="s">
        <v>69</v>
      </c>
      <c r="C94" s="84">
        <v>9000</v>
      </c>
      <c r="D94" s="84">
        <v>9000</v>
      </c>
      <c r="E94" s="84">
        <v>6296.58</v>
      </c>
      <c r="F94" s="84"/>
    </row>
    <row r="95" spans="1:6" x14ac:dyDescent="0.2">
      <c r="A95" s="48" t="s">
        <v>80</v>
      </c>
      <c r="B95" s="48" t="s">
        <v>211</v>
      </c>
      <c r="C95" s="78"/>
      <c r="D95" s="78"/>
      <c r="E95" s="78"/>
      <c r="F95" s="79" t="e">
        <f>(E95*100)/D95</f>
        <v>#DIV/0!</v>
      </c>
    </row>
    <row r="96" spans="1:6" x14ac:dyDescent="0.2">
      <c r="A96" s="49" t="s">
        <v>164</v>
      </c>
      <c r="B96" s="50" t="s">
        <v>165</v>
      </c>
      <c r="C96" s="80">
        <f t="shared" ref="C96:E98" si="5">C97</f>
        <v>200</v>
      </c>
      <c r="D96" s="80">
        <f t="shared" si="5"/>
        <v>200</v>
      </c>
      <c r="E96" s="80">
        <f t="shared" si="5"/>
        <v>0</v>
      </c>
      <c r="F96" s="81">
        <f>(E96*100)/D96</f>
        <v>0</v>
      </c>
    </row>
    <row r="97" spans="1:6" x14ac:dyDescent="0.2">
      <c r="A97" s="51" t="s">
        <v>166</v>
      </c>
      <c r="B97" s="52" t="s">
        <v>167</v>
      </c>
      <c r="C97" s="82">
        <f t="shared" si="5"/>
        <v>200</v>
      </c>
      <c r="D97" s="82">
        <f t="shared" si="5"/>
        <v>200</v>
      </c>
      <c r="E97" s="82">
        <f t="shared" si="5"/>
        <v>0</v>
      </c>
      <c r="F97" s="81">
        <f>(E97*100)/D97</f>
        <v>0</v>
      </c>
    </row>
    <row r="98" spans="1:6" x14ac:dyDescent="0.2">
      <c r="A98" s="53" t="s">
        <v>168</v>
      </c>
      <c r="B98" s="54" t="s">
        <v>169</v>
      </c>
      <c r="C98" s="83">
        <f t="shared" si="5"/>
        <v>200</v>
      </c>
      <c r="D98" s="83">
        <f t="shared" si="5"/>
        <v>200</v>
      </c>
      <c r="E98" s="83">
        <f t="shared" si="5"/>
        <v>0</v>
      </c>
      <c r="F98" s="83">
        <f>(E98*100)/D98</f>
        <v>0</v>
      </c>
    </row>
    <row r="99" spans="1:6" x14ac:dyDescent="0.2">
      <c r="A99" s="55" t="s">
        <v>170</v>
      </c>
      <c r="B99" s="56" t="s">
        <v>171</v>
      </c>
      <c r="C99" s="84">
        <v>200</v>
      </c>
      <c r="D99" s="84">
        <v>200</v>
      </c>
      <c r="E99" s="84">
        <v>0</v>
      </c>
      <c r="F99" s="84"/>
    </row>
    <row r="100" spans="1:6" x14ac:dyDescent="0.2">
      <c r="A100" s="49" t="s">
        <v>50</v>
      </c>
      <c r="B100" s="50" t="s">
        <v>51</v>
      </c>
      <c r="C100" s="80">
        <f t="shared" ref="C100:E102" si="6">C101</f>
        <v>200</v>
      </c>
      <c r="D100" s="80">
        <f t="shared" si="6"/>
        <v>200</v>
      </c>
      <c r="E100" s="80">
        <f t="shared" si="6"/>
        <v>52.19</v>
      </c>
      <c r="F100" s="81">
        <f>(E100*100)/D100</f>
        <v>26.094999999999999</v>
      </c>
    </row>
    <row r="101" spans="1:6" x14ac:dyDescent="0.2">
      <c r="A101" s="51" t="s">
        <v>58</v>
      </c>
      <c r="B101" s="52" t="s">
        <v>59</v>
      </c>
      <c r="C101" s="82">
        <f t="shared" si="6"/>
        <v>200</v>
      </c>
      <c r="D101" s="82">
        <f t="shared" si="6"/>
        <v>200</v>
      </c>
      <c r="E101" s="82">
        <f t="shared" si="6"/>
        <v>52.19</v>
      </c>
      <c r="F101" s="81">
        <f>(E101*100)/D101</f>
        <v>26.094999999999999</v>
      </c>
    </row>
    <row r="102" spans="1:6" x14ac:dyDescent="0.2">
      <c r="A102" s="53" t="s">
        <v>60</v>
      </c>
      <c r="B102" s="54" t="s">
        <v>61</v>
      </c>
      <c r="C102" s="83">
        <f t="shared" si="6"/>
        <v>200</v>
      </c>
      <c r="D102" s="83">
        <f t="shared" si="6"/>
        <v>200</v>
      </c>
      <c r="E102" s="83">
        <f t="shared" si="6"/>
        <v>52.19</v>
      </c>
      <c r="F102" s="83">
        <f>(E102*100)/D102</f>
        <v>26.094999999999999</v>
      </c>
    </row>
    <row r="103" spans="1:6" x14ac:dyDescent="0.2">
      <c r="A103" s="55" t="s">
        <v>62</v>
      </c>
      <c r="B103" s="56" t="s">
        <v>63</v>
      </c>
      <c r="C103" s="84">
        <v>200</v>
      </c>
      <c r="D103" s="84">
        <v>200</v>
      </c>
      <c r="E103" s="84">
        <v>52.19</v>
      </c>
      <c r="F103" s="84"/>
    </row>
    <row r="104" spans="1:6" x14ac:dyDescent="0.2">
      <c r="A104" s="48" t="s">
        <v>200</v>
      </c>
      <c r="B104" s="48" t="s">
        <v>207</v>
      </c>
      <c r="C104" s="78"/>
      <c r="D104" s="78"/>
      <c r="E104" s="78"/>
      <c r="F104" s="79" t="e">
        <f>(E104*100)/D104</f>
        <v>#DIV/0!</v>
      </c>
    </row>
    <row r="105" spans="1:6" x14ac:dyDescent="0.2">
      <c r="A105" s="49" t="s">
        <v>78</v>
      </c>
      <c r="B105" s="50" t="s">
        <v>79</v>
      </c>
      <c r="C105" s="80">
        <f>C106+C110</f>
        <v>0</v>
      </c>
      <c r="D105" s="80">
        <f>D106+D110</f>
        <v>0</v>
      </c>
      <c r="E105" s="80">
        <f>E106+E110</f>
        <v>14476.06</v>
      </c>
      <c r="F105" s="81" t="e">
        <f>(E105*100)/D105</f>
        <v>#DIV/0!</v>
      </c>
    </row>
    <row r="106" spans="1:6" x14ac:dyDescent="0.2">
      <c r="A106" s="51" t="s">
        <v>80</v>
      </c>
      <c r="B106" s="52" t="s">
        <v>81</v>
      </c>
      <c r="C106" s="82">
        <f>C107</f>
        <v>0</v>
      </c>
      <c r="D106" s="82">
        <f>D107</f>
        <v>0</v>
      </c>
      <c r="E106" s="82">
        <f>E107</f>
        <v>8537.3799999999992</v>
      </c>
      <c r="F106" s="81" t="e">
        <f>(E106*100)/D106</f>
        <v>#DIV/0!</v>
      </c>
    </row>
    <row r="107" spans="1:6" x14ac:dyDescent="0.2">
      <c r="A107" s="53" t="s">
        <v>82</v>
      </c>
      <c r="B107" s="54" t="s">
        <v>83</v>
      </c>
      <c r="C107" s="83">
        <f>C108+C109</f>
        <v>0</v>
      </c>
      <c r="D107" s="83">
        <f>D108+D109</f>
        <v>0</v>
      </c>
      <c r="E107" s="83">
        <f>E108+E109</f>
        <v>8537.3799999999992</v>
      </c>
      <c r="F107" s="83" t="e">
        <f>(E107*100)/D107</f>
        <v>#DIV/0!</v>
      </c>
    </row>
    <row r="108" spans="1:6" x14ac:dyDescent="0.2">
      <c r="A108" s="55" t="s">
        <v>84</v>
      </c>
      <c r="B108" s="56" t="s">
        <v>85</v>
      </c>
      <c r="C108" s="84">
        <v>0</v>
      </c>
      <c r="D108" s="84">
        <v>0</v>
      </c>
      <c r="E108" s="84">
        <v>0</v>
      </c>
      <c r="F108" s="84"/>
    </row>
    <row r="109" spans="1:6" x14ac:dyDescent="0.2">
      <c r="A109" s="55" t="s">
        <v>86</v>
      </c>
      <c r="B109" s="56" t="s">
        <v>87</v>
      </c>
      <c r="C109" s="84">
        <v>0</v>
      </c>
      <c r="D109" s="84">
        <v>0</v>
      </c>
      <c r="E109" s="84">
        <v>8537.3799999999992</v>
      </c>
      <c r="F109" s="84"/>
    </row>
    <row r="110" spans="1:6" x14ac:dyDescent="0.2">
      <c r="A110" s="51" t="s">
        <v>97</v>
      </c>
      <c r="B110" s="52" t="s">
        <v>98</v>
      </c>
      <c r="C110" s="82">
        <f t="shared" ref="C110:E111" si="7">C111</f>
        <v>0</v>
      </c>
      <c r="D110" s="82">
        <f t="shared" si="7"/>
        <v>0</v>
      </c>
      <c r="E110" s="82">
        <f t="shared" si="7"/>
        <v>5938.68</v>
      </c>
      <c r="F110" s="81" t="e">
        <f>(E110*100)/D110</f>
        <v>#DIV/0!</v>
      </c>
    </row>
    <row r="111" spans="1:6" x14ac:dyDescent="0.2">
      <c r="A111" s="53" t="s">
        <v>143</v>
      </c>
      <c r="B111" s="54" t="s">
        <v>144</v>
      </c>
      <c r="C111" s="83">
        <f t="shared" si="7"/>
        <v>0</v>
      </c>
      <c r="D111" s="83">
        <f t="shared" si="7"/>
        <v>0</v>
      </c>
      <c r="E111" s="83">
        <f t="shared" si="7"/>
        <v>5938.68</v>
      </c>
      <c r="F111" s="83" t="e">
        <f>(E111*100)/D111</f>
        <v>#DIV/0!</v>
      </c>
    </row>
    <row r="112" spans="1:6" x14ac:dyDescent="0.2">
      <c r="A112" s="55" t="s">
        <v>145</v>
      </c>
      <c r="B112" s="56" t="s">
        <v>146</v>
      </c>
      <c r="C112" s="84">
        <v>0</v>
      </c>
      <c r="D112" s="84">
        <v>0</v>
      </c>
      <c r="E112" s="84">
        <v>5938.68</v>
      </c>
      <c r="F112" s="84"/>
    </row>
    <row r="113" spans="1:6" x14ac:dyDescent="0.2">
      <c r="A113" s="49" t="s">
        <v>50</v>
      </c>
      <c r="B113" s="50" t="s">
        <v>51</v>
      </c>
      <c r="C113" s="80">
        <f t="shared" ref="C113:E115" si="8">C114</f>
        <v>0</v>
      </c>
      <c r="D113" s="80">
        <f t="shared" si="8"/>
        <v>0</v>
      </c>
      <c r="E113" s="80">
        <f t="shared" si="8"/>
        <v>28125</v>
      </c>
      <c r="F113" s="81" t="e">
        <f>(E113*100)/D113</f>
        <v>#DIV/0!</v>
      </c>
    </row>
    <row r="114" spans="1:6" x14ac:dyDescent="0.2">
      <c r="A114" s="51" t="s">
        <v>52</v>
      </c>
      <c r="B114" s="52" t="s">
        <v>53</v>
      </c>
      <c r="C114" s="82">
        <f t="shared" si="8"/>
        <v>0</v>
      </c>
      <c r="D114" s="82">
        <f t="shared" si="8"/>
        <v>0</v>
      </c>
      <c r="E114" s="82">
        <f t="shared" si="8"/>
        <v>28125</v>
      </c>
      <c r="F114" s="81" t="e">
        <f>(E114*100)/D114</f>
        <v>#DIV/0!</v>
      </c>
    </row>
    <row r="115" spans="1:6" ht="25.5" x14ac:dyDescent="0.2">
      <c r="A115" s="53" t="s">
        <v>54</v>
      </c>
      <c r="B115" s="54" t="s">
        <v>55</v>
      </c>
      <c r="C115" s="83">
        <f t="shared" si="8"/>
        <v>0</v>
      </c>
      <c r="D115" s="83">
        <f t="shared" si="8"/>
        <v>0</v>
      </c>
      <c r="E115" s="83">
        <f t="shared" si="8"/>
        <v>28125</v>
      </c>
      <c r="F115" s="83" t="e">
        <f>(E115*100)/D115</f>
        <v>#DIV/0!</v>
      </c>
    </row>
    <row r="116" spans="1:6" ht="25.5" x14ac:dyDescent="0.2">
      <c r="A116" s="55" t="s">
        <v>56</v>
      </c>
      <c r="B116" s="56" t="s">
        <v>57</v>
      </c>
      <c r="C116" s="84">
        <v>0</v>
      </c>
      <c r="D116" s="84">
        <v>0</v>
      </c>
      <c r="E116" s="84">
        <v>28125</v>
      </c>
      <c r="F116" s="84"/>
    </row>
    <row r="117" spans="1:6" x14ac:dyDescent="0.2">
      <c r="A117" s="48" t="s">
        <v>201</v>
      </c>
      <c r="B117" s="48" t="s">
        <v>212</v>
      </c>
      <c r="C117" s="78"/>
      <c r="D117" s="78"/>
      <c r="E117" s="78"/>
      <c r="F117" s="79" t="e">
        <f>(E117*100)/D117</f>
        <v>#DIV/0!</v>
      </c>
    </row>
    <row r="118" spans="1:6" ht="38.25" x14ac:dyDescent="0.2">
      <c r="A118" s="47" t="s">
        <v>213</v>
      </c>
      <c r="B118" s="47" t="s">
        <v>214</v>
      </c>
      <c r="C118" s="47" t="s">
        <v>43</v>
      </c>
      <c r="D118" s="47" t="s">
        <v>204</v>
      </c>
      <c r="E118" s="47" t="s">
        <v>205</v>
      </c>
      <c r="F118" s="47" t="s">
        <v>206</v>
      </c>
    </row>
    <row r="119" spans="1:6" x14ac:dyDescent="0.2">
      <c r="A119" s="49" t="s">
        <v>78</v>
      </c>
      <c r="B119" s="50" t="s">
        <v>79</v>
      </c>
      <c r="C119" s="80">
        <f>C120</f>
        <v>25000</v>
      </c>
      <c r="D119" s="80">
        <f>D120</f>
        <v>25000</v>
      </c>
      <c r="E119" s="80">
        <f>E120</f>
        <v>11899.88</v>
      </c>
      <c r="F119" s="81">
        <f>(E119*100)/D119</f>
        <v>47.599519999999998</v>
      </c>
    </row>
    <row r="120" spans="1:6" x14ac:dyDescent="0.2">
      <c r="A120" s="51" t="s">
        <v>97</v>
      </c>
      <c r="B120" s="52" t="s">
        <v>98</v>
      </c>
      <c r="C120" s="82">
        <f>C121+C124</f>
        <v>25000</v>
      </c>
      <c r="D120" s="82">
        <f>D121+D124</f>
        <v>25000</v>
      </c>
      <c r="E120" s="82">
        <f>E121+E124</f>
        <v>11899.88</v>
      </c>
      <c r="F120" s="81">
        <f>(E120*100)/D120</f>
        <v>47.599519999999998</v>
      </c>
    </row>
    <row r="121" spans="1:6" x14ac:dyDescent="0.2">
      <c r="A121" s="53" t="s">
        <v>119</v>
      </c>
      <c r="B121" s="54" t="s">
        <v>120</v>
      </c>
      <c r="C121" s="83">
        <f>C122+C123</f>
        <v>25000</v>
      </c>
      <c r="D121" s="83">
        <f>D122+D123</f>
        <v>25000</v>
      </c>
      <c r="E121" s="83">
        <f>E122+E123</f>
        <v>11899.88</v>
      </c>
      <c r="F121" s="83">
        <f>(E121*100)/D121</f>
        <v>47.599519999999998</v>
      </c>
    </row>
    <row r="122" spans="1:6" x14ac:dyDescent="0.2">
      <c r="A122" s="55" t="s">
        <v>121</v>
      </c>
      <c r="B122" s="56" t="s">
        <v>122</v>
      </c>
      <c r="C122" s="84">
        <v>20000</v>
      </c>
      <c r="D122" s="84">
        <v>20000</v>
      </c>
      <c r="E122" s="84">
        <v>11899.88</v>
      </c>
      <c r="F122" s="84"/>
    </row>
    <row r="123" spans="1:6" x14ac:dyDescent="0.2">
      <c r="A123" s="55" t="s">
        <v>133</v>
      </c>
      <c r="B123" s="56" t="s">
        <v>134</v>
      </c>
      <c r="C123" s="84">
        <v>5000</v>
      </c>
      <c r="D123" s="84">
        <v>5000</v>
      </c>
      <c r="E123" s="84">
        <v>0</v>
      </c>
      <c r="F123" s="84"/>
    </row>
    <row r="124" spans="1:6" x14ac:dyDescent="0.2">
      <c r="A124" s="53" t="s">
        <v>143</v>
      </c>
      <c r="B124" s="54" t="s">
        <v>144</v>
      </c>
      <c r="C124" s="83">
        <f>C125</f>
        <v>0</v>
      </c>
      <c r="D124" s="83">
        <f>D125</f>
        <v>0</v>
      </c>
      <c r="E124" s="83">
        <f>E125</f>
        <v>0</v>
      </c>
      <c r="F124" s="83" t="e">
        <f>(E124*100)/D124</f>
        <v>#DIV/0!</v>
      </c>
    </row>
    <row r="125" spans="1:6" x14ac:dyDescent="0.2">
      <c r="A125" s="55" t="s">
        <v>145</v>
      </c>
      <c r="B125" s="56" t="s">
        <v>146</v>
      </c>
      <c r="C125" s="84">
        <v>0</v>
      </c>
      <c r="D125" s="84">
        <v>0</v>
      </c>
      <c r="E125" s="84">
        <v>0</v>
      </c>
      <c r="F125" s="84"/>
    </row>
    <row r="126" spans="1:6" x14ac:dyDescent="0.2">
      <c r="A126" s="49" t="s">
        <v>50</v>
      </c>
      <c r="B126" s="50" t="s">
        <v>51</v>
      </c>
      <c r="C126" s="80">
        <f t="shared" ref="C126:E128" si="9">C127</f>
        <v>25000</v>
      </c>
      <c r="D126" s="80">
        <f t="shared" si="9"/>
        <v>25000</v>
      </c>
      <c r="E126" s="80">
        <f t="shared" si="9"/>
        <v>11899.88</v>
      </c>
      <c r="F126" s="81">
        <f>(E126*100)/D126</f>
        <v>47.599519999999998</v>
      </c>
    </row>
    <row r="127" spans="1:6" x14ac:dyDescent="0.2">
      <c r="A127" s="51" t="s">
        <v>70</v>
      </c>
      <c r="B127" s="52" t="s">
        <v>71</v>
      </c>
      <c r="C127" s="82">
        <f t="shared" si="9"/>
        <v>25000</v>
      </c>
      <c r="D127" s="82">
        <f t="shared" si="9"/>
        <v>25000</v>
      </c>
      <c r="E127" s="82">
        <f t="shared" si="9"/>
        <v>11899.88</v>
      </c>
      <c r="F127" s="81">
        <f>(E127*100)/D127</f>
        <v>47.599519999999998</v>
      </c>
    </row>
    <row r="128" spans="1:6" ht="25.5" x14ac:dyDescent="0.2">
      <c r="A128" s="53" t="s">
        <v>72</v>
      </c>
      <c r="B128" s="54" t="s">
        <v>73</v>
      </c>
      <c r="C128" s="83">
        <f t="shared" si="9"/>
        <v>25000</v>
      </c>
      <c r="D128" s="83">
        <f t="shared" si="9"/>
        <v>25000</v>
      </c>
      <c r="E128" s="83">
        <f t="shared" si="9"/>
        <v>11899.88</v>
      </c>
      <c r="F128" s="83">
        <f>(E128*100)/D128</f>
        <v>47.599519999999998</v>
      </c>
    </row>
    <row r="129" spans="1:6" x14ac:dyDescent="0.2">
      <c r="A129" s="55" t="s">
        <v>74</v>
      </c>
      <c r="B129" s="56" t="s">
        <v>75</v>
      </c>
      <c r="C129" s="84">
        <v>25000</v>
      </c>
      <c r="D129" s="84">
        <v>25000</v>
      </c>
      <c r="E129" s="84">
        <v>11899.88</v>
      </c>
      <c r="F129" s="84"/>
    </row>
    <row r="130" spans="1:6" x14ac:dyDescent="0.2">
      <c r="A130" s="48" t="s">
        <v>199</v>
      </c>
      <c r="B130" s="48" t="s">
        <v>210</v>
      </c>
      <c r="C130" s="78"/>
      <c r="D130" s="78"/>
      <c r="E130" s="78"/>
      <c r="F130" s="79" t="e">
        <f>(E130*100)/D130</f>
        <v>#DIV/0!</v>
      </c>
    </row>
    <row r="131" spans="1:6" s="57" customFormat="1" x14ac:dyDescent="0.2"/>
    <row r="132" spans="1:6" s="57" customFormat="1" x14ac:dyDescent="0.2"/>
    <row r="133" spans="1:6" s="57" customFormat="1" x14ac:dyDescent="0.2"/>
    <row r="134" spans="1:6" s="57" customFormat="1" x14ac:dyDescent="0.2"/>
    <row r="135" spans="1:6" s="57" customFormat="1" x14ac:dyDescent="0.2"/>
    <row r="136" spans="1:6" s="57" customFormat="1" x14ac:dyDescent="0.2"/>
    <row r="137" spans="1:6" s="57" customFormat="1" x14ac:dyDescent="0.2"/>
    <row r="138" spans="1:6" s="57" customFormat="1" x14ac:dyDescent="0.2"/>
    <row r="139" spans="1:6" s="57" customFormat="1" x14ac:dyDescent="0.2"/>
    <row r="140" spans="1:6" s="57" customFormat="1" x14ac:dyDescent="0.2"/>
    <row r="141" spans="1:6" s="57" customFormat="1" x14ac:dyDescent="0.2"/>
    <row r="142" spans="1:6" s="57" customFormat="1" x14ac:dyDescent="0.2"/>
    <row r="143" spans="1:6" s="57" customFormat="1" x14ac:dyDescent="0.2"/>
    <row r="144" spans="1:6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="57" customFormat="1" x14ac:dyDescent="0.2"/>
    <row r="1243" s="57" customFormat="1" x14ac:dyDescent="0.2"/>
    <row r="1244" s="57" customFormat="1" x14ac:dyDescent="0.2"/>
    <row r="1245" s="57" customFormat="1" x14ac:dyDescent="0.2"/>
    <row r="1246" s="57" customFormat="1" x14ac:dyDescent="0.2"/>
    <row r="1247" s="57" customFormat="1" x14ac:dyDescent="0.2"/>
    <row r="1248" s="57" customFormat="1" x14ac:dyDescent="0.2"/>
    <row r="1249" s="57" customFormat="1" x14ac:dyDescent="0.2"/>
    <row r="1250" s="57" customFormat="1" x14ac:dyDescent="0.2"/>
    <row r="1251" s="57" customFormat="1" x14ac:dyDescent="0.2"/>
    <row r="1252" s="57" customFormat="1" x14ac:dyDescent="0.2"/>
    <row r="1253" s="57" customFormat="1" x14ac:dyDescent="0.2"/>
    <row r="1254" s="57" customFormat="1" x14ac:dyDescent="0.2"/>
    <row r="1255" s="57" customFormat="1" x14ac:dyDescent="0.2"/>
    <row r="1256" s="57" customFormat="1" x14ac:dyDescent="0.2"/>
    <row r="1257" s="57" customFormat="1" x14ac:dyDescent="0.2"/>
    <row r="1258" s="57" customFormat="1" x14ac:dyDescent="0.2"/>
    <row r="1259" s="57" customFormat="1" x14ac:dyDescent="0.2"/>
    <row r="1260" s="57" customFormat="1" x14ac:dyDescent="0.2"/>
    <row r="1261" s="57" customFormat="1" x14ac:dyDescent="0.2"/>
    <row r="1262" s="57" customFormat="1" x14ac:dyDescent="0.2"/>
    <row r="1263" s="57" customFormat="1" x14ac:dyDescent="0.2"/>
    <row r="1264" s="57" customFormat="1" x14ac:dyDescent="0.2"/>
    <row r="1265" spans="1:3" s="57" customFormat="1" x14ac:dyDescent="0.2"/>
    <row r="1266" spans="1:3" s="57" customFormat="1" x14ac:dyDescent="0.2"/>
    <row r="1267" spans="1:3" s="57" customFormat="1" x14ac:dyDescent="0.2"/>
    <row r="1268" spans="1:3" s="57" customFormat="1" x14ac:dyDescent="0.2"/>
    <row r="1269" spans="1:3" s="57" customFormat="1" x14ac:dyDescent="0.2"/>
    <row r="1270" spans="1:3" s="57" customFormat="1" x14ac:dyDescent="0.2"/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57"/>
      <c r="B1284" s="57"/>
      <c r="C1284" s="57"/>
    </row>
    <row r="1285" spans="1:3" x14ac:dyDescent="0.2">
      <c r="A1285" s="57"/>
      <c r="B1285" s="57"/>
      <c r="C1285" s="57"/>
    </row>
    <row r="1286" spans="1:3" x14ac:dyDescent="0.2">
      <c r="A1286" s="57"/>
      <c r="B1286" s="57"/>
      <c r="C1286" s="57"/>
    </row>
    <row r="1287" spans="1:3" x14ac:dyDescent="0.2">
      <c r="A1287" s="57"/>
      <c r="B1287" s="57"/>
      <c r="C1287" s="57"/>
    </row>
    <row r="1288" spans="1:3" x14ac:dyDescent="0.2">
      <c r="A1288" s="57"/>
      <c r="B1288" s="57"/>
      <c r="C1288" s="57"/>
    </row>
    <row r="1289" spans="1:3" x14ac:dyDescent="0.2">
      <c r="A1289" s="57"/>
      <c r="B1289" s="57"/>
      <c r="C1289" s="57"/>
    </row>
    <row r="1290" spans="1:3" x14ac:dyDescent="0.2">
      <c r="A1290" s="57"/>
      <c r="B1290" s="57"/>
      <c r="C1290" s="57"/>
    </row>
    <row r="1291" spans="1:3" x14ac:dyDescent="0.2">
      <c r="A1291" s="57"/>
      <c r="B1291" s="57"/>
      <c r="C1291" s="57"/>
    </row>
    <row r="1292" spans="1:3" x14ac:dyDescent="0.2">
      <c r="A1292" s="57"/>
      <c r="B1292" s="57"/>
      <c r="C1292" s="57"/>
    </row>
    <row r="1293" spans="1:3" x14ac:dyDescent="0.2">
      <c r="A1293" s="57"/>
      <c r="B1293" s="57"/>
      <c r="C1293" s="57"/>
    </row>
    <row r="1294" spans="1:3" x14ac:dyDescent="0.2">
      <c r="A1294" s="57"/>
      <c r="B1294" s="57"/>
      <c r="C1294" s="57"/>
    </row>
    <row r="1295" spans="1:3" x14ac:dyDescent="0.2">
      <c r="A1295" s="57"/>
      <c r="B1295" s="57"/>
      <c r="C1295" s="57"/>
    </row>
    <row r="1296" spans="1:3" x14ac:dyDescent="0.2">
      <c r="A1296" s="57"/>
      <c r="B1296" s="57"/>
      <c r="C1296" s="57"/>
    </row>
    <row r="1297" spans="1:3" x14ac:dyDescent="0.2">
      <c r="A1297" s="57"/>
      <c r="B1297" s="57"/>
      <c r="C1297" s="57"/>
    </row>
    <row r="1298" spans="1:3" x14ac:dyDescent="0.2">
      <c r="A1298" s="57"/>
      <c r="B1298" s="57"/>
      <c r="C1298" s="57"/>
    </row>
    <row r="1299" spans="1:3" x14ac:dyDescent="0.2">
      <c r="A1299" s="57"/>
      <c r="B1299" s="57"/>
      <c r="C1299" s="57"/>
    </row>
    <row r="1300" spans="1:3" x14ac:dyDescent="0.2">
      <c r="A1300" s="57"/>
      <c r="B1300" s="57"/>
      <c r="C1300" s="57"/>
    </row>
    <row r="1301" spans="1:3" x14ac:dyDescent="0.2">
      <c r="A1301" s="57"/>
      <c r="B1301" s="57"/>
      <c r="C1301" s="57"/>
    </row>
    <row r="1302" spans="1:3" x14ac:dyDescent="0.2">
      <c r="A1302" s="57"/>
      <c r="B1302" s="57"/>
      <c r="C1302" s="57"/>
    </row>
    <row r="1303" spans="1:3" x14ac:dyDescent="0.2">
      <c r="A1303" s="57"/>
      <c r="B1303" s="57"/>
      <c r="C1303" s="57"/>
    </row>
    <row r="1304" spans="1:3" x14ac:dyDescent="0.2">
      <c r="A1304" s="57"/>
      <c r="B1304" s="57"/>
      <c r="C1304" s="57"/>
    </row>
    <row r="1305" spans="1:3" x14ac:dyDescent="0.2">
      <c r="A1305" s="57"/>
      <c r="B1305" s="57"/>
      <c r="C1305" s="57"/>
    </row>
    <row r="1306" spans="1:3" x14ac:dyDescent="0.2">
      <c r="A1306" s="57"/>
      <c r="B1306" s="57"/>
      <c r="C1306" s="57"/>
    </row>
    <row r="1307" spans="1:3" x14ac:dyDescent="0.2">
      <c r="A1307" s="57"/>
      <c r="B1307" s="57"/>
      <c r="C1307" s="57"/>
    </row>
    <row r="1308" spans="1:3" x14ac:dyDescent="0.2">
      <c r="A1308" s="40"/>
      <c r="B1308" s="40"/>
      <c r="C1308" s="40"/>
    </row>
    <row r="1309" spans="1:3" x14ac:dyDescent="0.2">
      <c r="A1309" s="40"/>
      <c r="B1309" s="40"/>
      <c r="C1309" s="40"/>
    </row>
    <row r="1310" spans="1:3" x14ac:dyDescent="0.2">
      <c r="A1310" s="40"/>
      <c r="B1310" s="40"/>
      <c r="C1310" s="40"/>
    </row>
    <row r="1311" spans="1:3" x14ac:dyDescent="0.2">
      <c r="A1311" s="40"/>
      <c r="B1311" s="40"/>
      <c r="C1311" s="40"/>
    </row>
    <row r="1312" spans="1:3" x14ac:dyDescent="0.2">
      <c r="A1312" s="40"/>
      <c r="B1312" s="40"/>
      <c r="C1312" s="40"/>
    </row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  <row r="7963" s="40" customFormat="1" x14ac:dyDescent="0.2"/>
    <row r="7964" s="40" customFormat="1" x14ac:dyDescent="0.2"/>
    <row r="7965" s="40" customFormat="1" x14ac:dyDescent="0.2"/>
    <row r="7966" s="40" customFormat="1" x14ac:dyDescent="0.2"/>
    <row r="7967" s="40" customFormat="1" x14ac:dyDescent="0.2"/>
    <row r="7968" s="40" customFormat="1" x14ac:dyDescent="0.2"/>
    <row r="7969" s="40" customFormat="1" x14ac:dyDescent="0.2"/>
    <row r="7970" s="40" customFormat="1" x14ac:dyDescent="0.2"/>
    <row r="7971" s="40" customFormat="1" x14ac:dyDescent="0.2"/>
    <row r="7972" s="40" customFormat="1" x14ac:dyDescent="0.2"/>
    <row r="7973" s="40" customFormat="1" x14ac:dyDescent="0.2"/>
    <row r="7974" s="40" customFormat="1" x14ac:dyDescent="0.2"/>
    <row r="7975" s="40" customFormat="1" x14ac:dyDescent="0.2"/>
    <row r="7976" s="40" customFormat="1" x14ac:dyDescent="0.2"/>
    <row r="7977" s="40" customFormat="1" x14ac:dyDescent="0.2"/>
    <row r="7978" s="40" customFormat="1" x14ac:dyDescent="0.2"/>
    <row r="7979" s="40" customFormat="1" x14ac:dyDescent="0.2"/>
    <row r="7980" s="40" customFormat="1" x14ac:dyDescent="0.2"/>
    <row r="7981" s="40" customFormat="1" x14ac:dyDescent="0.2"/>
    <row r="7982" s="40" customFormat="1" x14ac:dyDescent="0.2"/>
    <row r="7983" s="40" customFormat="1" x14ac:dyDescent="0.2"/>
    <row r="7984" s="40" customFormat="1" x14ac:dyDescent="0.2"/>
    <row r="7985" s="40" customFormat="1" x14ac:dyDescent="0.2"/>
    <row r="7986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Ankica Sugnetić</cp:lastModifiedBy>
  <cp:lastPrinted>2026-07-07T12:03:04Z</cp:lastPrinted>
  <dcterms:created xsi:type="dcterms:W3CDTF">2022-08-12T12:51:27Z</dcterms:created>
  <dcterms:modified xsi:type="dcterms:W3CDTF">2026-07-07T12:22:25Z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