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2026\POLUGODIŠNJI IZVJEŠTAJ IZVRŠENJE 2026\"/>
    </mc:Choice>
  </mc:AlternateContent>
  <xr:revisionPtr revIDLastSave="0" documentId="13_ncr:1_{4A929B6D-074B-450E-BA08-6C3308E4CD83}" xr6:coauthVersionLast="47" xr6:coauthVersionMax="47" xr10:uidLastSave="{00000000-0000-0000-0000-000000000000}"/>
  <bookViews>
    <workbookView xWindow="-120" yWindow="-120" windowWidth="29040" windowHeight="15720" tabRatio="825" activeTab="6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rashoda'!$B$1:$I$22</definedName>
    <definedName name="_xlnm.Print_Area" localSheetId="6">'Posebni dio'!$A$1:$C$9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5" i="1"/>
  <c r="I15" i="1"/>
  <c r="H15" i="1"/>
  <c r="G15" i="1"/>
  <c r="J12" i="1"/>
  <c r="J16" i="1" s="1"/>
  <c r="I12" i="1"/>
  <c r="H12" i="1"/>
  <c r="G12" i="1"/>
  <c r="J27" i="1" l="1"/>
  <c r="K12" i="1"/>
  <c r="L12" i="1"/>
  <c r="L15" i="1"/>
  <c r="K15" i="1"/>
  <c r="L26" i="1"/>
  <c r="K23" i="1"/>
  <c r="K16" i="1" l="1"/>
  <c r="L16" i="1"/>
  <c r="K26" i="1"/>
  <c r="L23" i="1"/>
  <c r="L27" i="1"/>
  <c r="K27" i="1" l="1"/>
  <c r="F103" i="15"/>
  <c r="F101" i="15"/>
  <c r="E101" i="15"/>
  <c r="D101" i="15"/>
  <c r="C101" i="15"/>
  <c r="F100" i="15"/>
  <c r="E100" i="15"/>
  <c r="D100" i="15"/>
  <c r="C100" i="15"/>
  <c r="F99" i="15"/>
  <c r="E99" i="15"/>
  <c r="D99" i="15"/>
  <c r="C99" i="15"/>
  <c r="F97" i="15"/>
  <c r="E97" i="15"/>
  <c r="D97" i="15"/>
  <c r="C97" i="15"/>
  <c r="F96" i="15"/>
  <c r="E96" i="15"/>
  <c r="D96" i="15"/>
  <c r="C96" i="15"/>
  <c r="F95" i="15"/>
  <c r="E95" i="15"/>
  <c r="D95" i="15"/>
  <c r="C95" i="15"/>
  <c r="F92" i="15"/>
  <c r="E92" i="15"/>
  <c r="D92" i="15"/>
  <c r="C92" i="15"/>
  <c r="F91" i="15"/>
  <c r="E91" i="15"/>
  <c r="D91" i="15"/>
  <c r="C91" i="15"/>
  <c r="F90" i="15"/>
  <c r="E90" i="15"/>
  <c r="D90" i="15"/>
  <c r="C90" i="15"/>
  <c r="F89" i="15"/>
  <c r="E87" i="15"/>
  <c r="F87" i="15" s="1"/>
  <c r="D87" i="15"/>
  <c r="C87" i="15"/>
  <c r="D86" i="15"/>
  <c r="C86" i="15"/>
  <c r="D85" i="15"/>
  <c r="C85" i="15"/>
  <c r="F80" i="15"/>
  <c r="E80" i="15"/>
  <c r="D80" i="15"/>
  <c r="C80" i="15"/>
  <c r="F79" i="15"/>
  <c r="E79" i="15"/>
  <c r="D79" i="15"/>
  <c r="C79" i="15"/>
  <c r="F78" i="15"/>
  <c r="E78" i="15"/>
  <c r="D78" i="15"/>
  <c r="C78" i="15"/>
  <c r="F76" i="15"/>
  <c r="E76" i="15"/>
  <c r="D76" i="15"/>
  <c r="C76" i="15"/>
  <c r="F73" i="15"/>
  <c r="E73" i="15"/>
  <c r="D73" i="15"/>
  <c r="C73" i="15"/>
  <c r="F72" i="15"/>
  <c r="E72" i="15"/>
  <c r="D72" i="15"/>
  <c r="C72" i="15"/>
  <c r="F71" i="15"/>
  <c r="E71" i="15"/>
  <c r="D71" i="15"/>
  <c r="C71" i="15"/>
  <c r="F70" i="15"/>
  <c r="F67" i="15"/>
  <c r="E67" i="15"/>
  <c r="D67" i="15"/>
  <c r="C67" i="15"/>
  <c r="F66" i="15"/>
  <c r="E66" i="15"/>
  <c r="D66" i="15"/>
  <c r="C66" i="15"/>
  <c r="F65" i="15"/>
  <c r="E65" i="15"/>
  <c r="D65" i="15"/>
  <c r="C65" i="15"/>
  <c r="F63" i="15"/>
  <c r="E63" i="15"/>
  <c r="D63" i="15"/>
  <c r="C63" i="15"/>
  <c r="F58" i="15"/>
  <c r="E58" i="15"/>
  <c r="D58" i="15"/>
  <c r="C58" i="15"/>
  <c r="F57" i="15"/>
  <c r="E57" i="15"/>
  <c r="D57" i="15"/>
  <c r="C57" i="15"/>
  <c r="F56" i="15"/>
  <c r="E56" i="15"/>
  <c r="D56" i="15"/>
  <c r="C56" i="15"/>
  <c r="F54" i="15"/>
  <c r="E54" i="15"/>
  <c r="D54" i="15"/>
  <c r="C54" i="15"/>
  <c r="F52" i="15"/>
  <c r="E52" i="15"/>
  <c r="D52" i="15"/>
  <c r="C52" i="15"/>
  <c r="F51" i="15"/>
  <c r="E51" i="15"/>
  <c r="D51" i="15"/>
  <c r="C51" i="15"/>
  <c r="F44" i="15"/>
  <c r="E44" i="15"/>
  <c r="D44" i="15"/>
  <c r="C44" i="15"/>
  <c r="F42" i="15"/>
  <c r="E42" i="15"/>
  <c r="D42" i="15"/>
  <c r="C42" i="15"/>
  <c r="F32" i="15"/>
  <c r="E32" i="15"/>
  <c r="D32" i="15"/>
  <c r="C32" i="15"/>
  <c r="F26" i="15"/>
  <c r="E26" i="15"/>
  <c r="D26" i="15"/>
  <c r="C26" i="15"/>
  <c r="F22" i="15"/>
  <c r="E22" i="15"/>
  <c r="D22" i="15"/>
  <c r="C22" i="15"/>
  <c r="F21" i="15"/>
  <c r="E21" i="15"/>
  <c r="D21" i="15"/>
  <c r="C21" i="15"/>
  <c r="F19" i="15"/>
  <c r="E19" i="15"/>
  <c r="D19" i="15"/>
  <c r="C19" i="15"/>
  <c r="F17" i="15"/>
  <c r="E17" i="15"/>
  <c r="D17" i="15"/>
  <c r="C17" i="15"/>
  <c r="F14" i="15"/>
  <c r="E14" i="15"/>
  <c r="D14" i="15"/>
  <c r="C14" i="15"/>
  <c r="F13" i="15"/>
  <c r="E13" i="15"/>
  <c r="D13" i="15"/>
  <c r="C13" i="15"/>
  <c r="F12" i="15"/>
  <c r="E12" i="15"/>
  <c r="D12" i="15"/>
  <c r="C12" i="15"/>
  <c r="F9" i="15"/>
  <c r="E9" i="15"/>
  <c r="D9" i="15"/>
  <c r="C9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9" i="5"/>
  <c r="G19" i="5"/>
  <c r="H18" i="5"/>
  <c r="G18" i="5"/>
  <c r="F18" i="5"/>
  <c r="E18" i="5"/>
  <c r="D18" i="5"/>
  <c r="C18" i="5"/>
  <c r="H17" i="5"/>
  <c r="G17" i="5"/>
  <c r="H16" i="5"/>
  <c r="G16" i="5"/>
  <c r="F16" i="5"/>
  <c r="E16" i="5"/>
  <c r="D16" i="5"/>
  <c r="C16" i="5"/>
  <c r="H15" i="5"/>
  <c r="G15" i="5"/>
  <c r="H14" i="5"/>
  <c r="G14" i="5"/>
  <c r="F14" i="5"/>
  <c r="E14" i="5"/>
  <c r="D14" i="5"/>
  <c r="C14" i="5"/>
  <c r="H13" i="5"/>
  <c r="G13" i="5"/>
  <c r="F13" i="5"/>
  <c r="E13" i="5"/>
  <c r="D13" i="5"/>
  <c r="C13" i="5"/>
  <c r="H12" i="5"/>
  <c r="G12" i="5"/>
  <c r="H11" i="5"/>
  <c r="G11" i="5"/>
  <c r="F11" i="5"/>
  <c r="E11" i="5"/>
  <c r="D11" i="5"/>
  <c r="C11" i="5"/>
  <c r="H10" i="5"/>
  <c r="G10" i="5"/>
  <c r="F9" i="5"/>
  <c r="H9" i="5" s="1"/>
  <c r="E9" i="5"/>
  <c r="D9" i="5"/>
  <c r="C9" i="5"/>
  <c r="H8" i="5"/>
  <c r="G8" i="5"/>
  <c r="H7" i="5"/>
  <c r="G7" i="5"/>
  <c r="F7" i="5"/>
  <c r="E7" i="5"/>
  <c r="D7" i="5"/>
  <c r="C7" i="5"/>
  <c r="E6" i="5"/>
  <c r="D6" i="5"/>
  <c r="C6" i="5"/>
  <c r="L79" i="3"/>
  <c r="K79" i="3"/>
  <c r="L78" i="3"/>
  <c r="K78" i="3"/>
  <c r="J78" i="3"/>
  <c r="I78" i="3"/>
  <c r="H78" i="3"/>
  <c r="G78" i="3"/>
  <c r="L77" i="3"/>
  <c r="K77" i="3"/>
  <c r="L76" i="3"/>
  <c r="K76" i="3"/>
  <c r="L75" i="3"/>
  <c r="K75" i="3"/>
  <c r="L74" i="3"/>
  <c r="K74" i="3"/>
  <c r="L73" i="3"/>
  <c r="K73" i="3"/>
  <c r="J73" i="3"/>
  <c r="I73" i="3"/>
  <c r="H73" i="3"/>
  <c r="G73" i="3"/>
  <c r="L72" i="3"/>
  <c r="K72" i="3"/>
  <c r="J72" i="3"/>
  <c r="I72" i="3"/>
  <c r="H72" i="3"/>
  <c r="G72" i="3"/>
  <c r="L71" i="3"/>
  <c r="K71" i="3"/>
  <c r="J71" i="3"/>
  <c r="I71" i="3"/>
  <c r="H71" i="3"/>
  <c r="G71" i="3"/>
  <c r="L70" i="3"/>
  <c r="K70" i="3"/>
  <c r="L69" i="3"/>
  <c r="K69" i="3"/>
  <c r="J69" i="3"/>
  <c r="I69" i="3"/>
  <c r="H69" i="3"/>
  <c r="G69" i="3"/>
  <c r="L68" i="3"/>
  <c r="K68" i="3"/>
  <c r="L67" i="3"/>
  <c r="K67" i="3"/>
  <c r="J67" i="3"/>
  <c r="I67" i="3"/>
  <c r="H67" i="3"/>
  <c r="G67" i="3"/>
  <c r="L66" i="3"/>
  <c r="K66" i="3"/>
  <c r="J66" i="3"/>
  <c r="I66" i="3"/>
  <c r="H66" i="3"/>
  <c r="G66" i="3"/>
  <c r="L65" i="3"/>
  <c r="K65" i="3"/>
  <c r="L64" i="3"/>
  <c r="K64" i="3"/>
  <c r="L63" i="3"/>
  <c r="K63" i="3"/>
  <c r="L62" i="3"/>
  <c r="K62" i="3"/>
  <c r="L61" i="3"/>
  <c r="K61" i="3"/>
  <c r="L60" i="3"/>
  <c r="K60" i="3"/>
  <c r="L59" i="3"/>
  <c r="K59" i="3"/>
  <c r="J59" i="3"/>
  <c r="I59" i="3"/>
  <c r="H59" i="3"/>
  <c r="G59" i="3"/>
  <c r="L58" i="3"/>
  <c r="K58" i="3"/>
  <c r="L57" i="3"/>
  <c r="K57" i="3"/>
  <c r="J57" i="3"/>
  <c r="I57" i="3"/>
  <c r="H57" i="3"/>
  <c r="G57" i="3"/>
  <c r="L56" i="3"/>
  <c r="K56" i="3"/>
  <c r="L55" i="3"/>
  <c r="K55" i="3"/>
  <c r="L54" i="3"/>
  <c r="K54" i="3"/>
  <c r="L53" i="3"/>
  <c r="K53" i="3"/>
  <c r="L52" i="3"/>
  <c r="K52" i="3"/>
  <c r="L51" i="3"/>
  <c r="K51" i="3"/>
  <c r="L50" i="3"/>
  <c r="K50" i="3"/>
  <c r="L49" i="3"/>
  <c r="K49" i="3"/>
  <c r="L48" i="3"/>
  <c r="K48" i="3"/>
  <c r="L47" i="3"/>
  <c r="K47" i="3"/>
  <c r="J47" i="3"/>
  <c r="I47" i="3"/>
  <c r="H47" i="3"/>
  <c r="G47" i="3"/>
  <c r="L46" i="3"/>
  <c r="K46" i="3"/>
  <c r="L45" i="3"/>
  <c r="K45" i="3"/>
  <c r="L44" i="3"/>
  <c r="K44" i="3"/>
  <c r="L43" i="3"/>
  <c r="K43" i="3"/>
  <c r="L42" i="3"/>
  <c r="K42" i="3"/>
  <c r="L41" i="3"/>
  <c r="K41" i="3"/>
  <c r="J41" i="3"/>
  <c r="I41" i="3"/>
  <c r="H41" i="3"/>
  <c r="G41" i="3"/>
  <c r="L40" i="3"/>
  <c r="K40" i="3"/>
  <c r="L39" i="3"/>
  <c r="K39" i="3"/>
  <c r="L38" i="3"/>
  <c r="K38" i="3"/>
  <c r="L37" i="3"/>
  <c r="K37" i="3"/>
  <c r="J37" i="3"/>
  <c r="I37" i="3"/>
  <c r="H37" i="3"/>
  <c r="G37" i="3"/>
  <c r="L36" i="3"/>
  <c r="K36" i="3"/>
  <c r="J36" i="3"/>
  <c r="I36" i="3"/>
  <c r="H36" i="3"/>
  <c r="G36" i="3"/>
  <c r="L35" i="3"/>
  <c r="K35" i="3"/>
  <c r="L34" i="3"/>
  <c r="K34" i="3"/>
  <c r="J34" i="3"/>
  <c r="I34" i="3"/>
  <c r="H34" i="3"/>
  <c r="G34" i="3"/>
  <c r="L33" i="3"/>
  <c r="K33" i="3"/>
  <c r="L32" i="3"/>
  <c r="K32" i="3"/>
  <c r="J32" i="3"/>
  <c r="I32" i="3"/>
  <c r="H32" i="3"/>
  <c r="G32" i="3"/>
  <c r="L31" i="3"/>
  <c r="K31" i="3"/>
  <c r="L30" i="3"/>
  <c r="K30" i="3"/>
  <c r="J29" i="3"/>
  <c r="L29" i="3" s="1"/>
  <c r="I29" i="3"/>
  <c r="H29" i="3"/>
  <c r="G29" i="3"/>
  <c r="I28" i="3"/>
  <c r="H28" i="3"/>
  <c r="G28" i="3"/>
  <c r="I27" i="3"/>
  <c r="H27" i="3"/>
  <c r="G27" i="3"/>
  <c r="I26" i="3"/>
  <c r="H26" i="3"/>
  <c r="G26" i="3"/>
  <c r="L21" i="3"/>
  <c r="K21" i="3"/>
  <c r="L20" i="3"/>
  <c r="K20" i="3"/>
  <c r="L19" i="3"/>
  <c r="K19" i="3"/>
  <c r="J19" i="3"/>
  <c r="I19" i="3"/>
  <c r="H19" i="3"/>
  <c r="G19" i="3"/>
  <c r="L18" i="3"/>
  <c r="K18" i="3"/>
  <c r="J18" i="3"/>
  <c r="I18" i="3"/>
  <c r="H18" i="3"/>
  <c r="G18" i="3"/>
  <c r="L17" i="3"/>
  <c r="K17" i="3"/>
  <c r="J16" i="3"/>
  <c r="L16" i="3" s="1"/>
  <c r="I16" i="3"/>
  <c r="H16" i="3"/>
  <c r="G16" i="3"/>
  <c r="J15" i="3"/>
  <c r="J11" i="3" s="1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I11" i="3"/>
  <c r="H11" i="3"/>
  <c r="G11" i="3"/>
  <c r="I10" i="3"/>
  <c r="H10" i="3"/>
  <c r="G10" i="3"/>
  <c r="E86" i="15" l="1"/>
  <c r="F6" i="5"/>
  <c r="G9" i="5"/>
  <c r="K15" i="3"/>
  <c r="L11" i="3"/>
  <c r="K11" i="3"/>
  <c r="J10" i="3"/>
  <c r="L15" i="3"/>
  <c r="K16" i="3"/>
  <c r="J28" i="3"/>
  <c r="K29" i="3"/>
  <c r="F86" i="15" l="1"/>
  <c r="E85" i="15"/>
  <c r="F85" i="15" s="1"/>
  <c r="G6" i="5"/>
  <c r="H6" i="5"/>
  <c r="L10" i="3"/>
  <c r="K10" i="3"/>
  <c r="J27" i="3"/>
  <c r="L28" i="3"/>
  <c r="K28" i="3"/>
  <c r="L27" i="3" l="1"/>
  <c r="K27" i="3"/>
  <c r="J26" i="3"/>
  <c r="L26" i="3" l="1"/>
  <c r="K26" i="3"/>
</calcChain>
</file>

<file path=xl/sharedStrings.xml><?xml version="1.0" encoding="utf-8"?>
<sst xmlns="http://schemas.openxmlformats.org/spreadsheetml/2006/main" count="451" uniqueCount="198">
  <si>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</si>
  <si>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</si>
  <si>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</si>
  <si>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</si>
  <si>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</si>
  <si>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</si>
  <si>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</si>
  <si>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</si>
  <si>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</si>
  <si>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</si>
  <si>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</si>
  <si>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</si>
  <si>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</si>
  <si>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</si>
  <si>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</si>
  <si>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</si>
  <si>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</si>
  <si>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</si>
  <si>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</si>
  <si>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</si>
  <si>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</si>
  <si>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</si>
  <si>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</si>
  <si>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</si>
  <si>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</si>
  <si>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</si>
  <si>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</si>
  <si>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</si>
  <si>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</si>
  <si>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</si>
  <si>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</si>
  <si>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</si>
  <si>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</si>
  <si>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</si>
  <si>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</si>
  <si>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</si>
  <si>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</si>
  <si>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</si>
  <si>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</si>
  <si>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</si>
  <si>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</si>
  <si>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</si>
  <si>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</si>
  <si>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</si>
  <si>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</si>
  <si>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</si>
  <si>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</si>
  <si>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</si>
  <si>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</si>
  <si>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</si>
  <si>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</si>
  <si>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</si>
  <si>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</si>
  <si>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</si>
  <si>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</si>
  <si>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</si>
  <si>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</si>
  <si>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</si>
  <si>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</si>
  <si>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</si>
  <si>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</si>
  <si>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</si>
  <si>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</si>
  <si>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</si>
  <si>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</si>
  <si>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</si>
  <si>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</si>
  <si>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</si>
  <si>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</si>
  <si>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</si>
  <si>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</si>
  <si>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</si>
  <si>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</si>
  <si>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</si>
  <si>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</si>
  <si>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</si>
  <si>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</si>
  <si>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</si>
  <si>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</si>
  <si>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</si>
  <si>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</si>
  <si>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</si>
  <si>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</si>
  <si>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</si>
  <si>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</si>
  <si>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</si>
  <si>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</si>
  <si>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</si>
  <si>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</si>
  <si>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</si>
  <si>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</si>
  <si>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</si>
  <si>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</si>
  <si>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</si>
  <si>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</si>
  <si>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</si>
  <si>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</si>
  <si>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</si>
  <si>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</si>
  <si>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</si>
  <si>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</si>
  <si>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</si>
  <si>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</si>
  <si>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</si>
  <si>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</si>
  <si>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</si>
  <si>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</si>
  <si>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</si>
  <si>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</si>
  <si>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</si>
  <si>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</si>
  <si>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</si>
  <si>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</si>
  <si>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</si>
  <si>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</si>
  <si>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</si>
  <si>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</si>
  <si>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</si>
  <si>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</si>
  <si>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</si>
  <si>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</si>
  <si>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</si>
  <si>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</si>
  <si>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</si>
  <si>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</si>
  <si>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</si>
  <si>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</si>
  <si>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</si>
  <si>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</si>
  <si>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</si>
  <si>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</si>
  <si>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</si>
  <si>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</si>
  <si>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</si>
  <si>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</si>
  <si>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</si>
  <si>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</si>
  <si>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3292</t>
  </si>
  <si>
    <t>PREMIJE OSIGURANJA</t>
  </si>
  <si>
    <t>3293</t>
  </si>
  <si>
    <t>REPREZENTACIJA</t>
  </si>
  <si>
    <t>3294</t>
  </si>
  <si>
    <t>ČLANARINE</t>
  </si>
  <si>
    <t>3295</t>
  </si>
  <si>
    <t>PRISTOJBE I NAKNADE</t>
  </si>
  <si>
    <t>3296</t>
  </si>
  <si>
    <t>TROŠKOVI SUD.POSTUPAKA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</si>
  <si>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</si>
  <si>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</si>
  <si>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</si>
  <si>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</si>
  <si>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</si>
  <si>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</si>
  <si>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</si>
  <si>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</si>
  <si>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</si>
  <si>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</si>
  <si>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</si>
  <si>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</si>
  <si>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</si>
  <si>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</si>
  <si>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</si>
  <si>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</si>
  <si>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</si>
  <si>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</si>
  <si>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</si>
  <si>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</si>
  <si>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</si>
  <si>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</si>
  <si>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</si>
  <si>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</si>
  <si>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</si>
  <si>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423</t>
  </si>
  <si>
    <t>PRIJEVOZNA SREDSTVA</t>
  </si>
  <si>
    <t>4231</t>
  </si>
  <si>
    <t>PRIJEVOZNA SREDSTVA U CESTOVNOM PROMETU</t>
  </si>
  <si>
    <t>1 Opći prihodi i primici</t>
  </si>
  <si>
    <t>11 Opći prihodi i primici</t>
  </si>
  <si>
    <t>3 Vlastiti prihodi</t>
  </si>
  <si>
    <t>31 Vlastiti prihodi</t>
  </si>
  <si>
    <t>4 Prihodi za posebne namjene</t>
  </si>
  <si>
    <t>43 Ostali prihodi za posebne namjene</t>
  </si>
  <si>
    <t>3 Javni red i sigurnost</t>
  </si>
  <si>
    <t>0330 Sudovi</t>
  </si>
  <si>
    <t>109 Ministarstvo pravosuđa, uprave i digitalne transofrmacije</t>
  </si>
  <si>
    <t>70 Trgovački sudovi</t>
  </si>
  <si>
    <t>20735 ZAGREB TRGOVAČKI SUD</t>
  </si>
  <si>
    <t>2803 Vođenje sudskih postupaka</t>
  </si>
  <si>
    <t>11</t>
  </si>
  <si>
    <t>43</t>
  </si>
  <si>
    <t>A639000</t>
  </si>
  <si>
    <t>Vođenje sudskih postupaka iz nadležnosti trgovačkih sudova</t>
  </si>
  <si>
    <t>TEKUĆI PLAN  2026.*</t>
  </si>
  <si>
    <t>IZVRŠENJE 1.-6.2026.*</t>
  </si>
  <si>
    <t xml:space="preserve">INDEKS**
</t>
  </si>
  <si>
    <t>Opći prihodi i primici</t>
  </si>
  <si>
    <t>Vlastiti prihodi</t>
  </si>
  <si>
    <t>Ostali prihodi za posebne namjene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</si>
</sst>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8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4" fontId="0" fillId="0" borderId="0" xfId="0" applyNumberFormat="1"/>
    <xf numFmtId="4" fontId="9" fillId="0" borderId="3" xfId="0" applyNumberFormat="1" applyFont="1" applyBorder="1" applyAlignment="1">
      <alignment horizontal="right"/>
    </xf>
    <xf numFmtId="4" fontId="17" fillId="2" borderId="3" xfId="0" applyNumberFormat="1" applyFont="1" applyFill="1" applyBorder="1"/>
    <xf numFmtId="4" fontId="18" fillId="2" borderId="3" xfId="0" applyNumberFormat="1" applyFont="1" applyFill="1" applyBorder="1"/>
    <xf numFmtId="4" fontId="22" fillId="0" borderId="3" xfId="0" applyNumberFormat="1" applyFont="1" applyBorder="1"/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AW29"/>
  <sheetViews>
    <sheetView topLeftCell="A2" workbookViewId="0">
      <selection activeCell="J10" sqref="J10"/>
    </sheetView>
  </sheetViews>
  <sheetFormatPr defaultRowHeight="15" x14ac:dyDescent="0.25"/>
  <cols>
    <col min="6" max="6" width="17.7109375" customWidth="1"/>
    <col min="7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01" t="s">
        <v>41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00" t="s">
        <v>4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00" t="s">
        <v>24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15" t="s">
        <v>31</v>
      </c>
      <c r="C7" s="115"/>
      <c r="D7" s="115"/>
      <c r="E7" s="115"/>
      <c r="F7" s="115"/>
      <c r="G7" s="5"/>
      <c r="H7" s="6"/>
      <c r="I7" s="6"/>
      <c r="J7" s="6"/>
      <c r="K7" s="22"/>
      <c r="L7" s="22"/>
    </row>
    <row r="8" spans="2:13" ht="25.5" x14ac:dyDescent="0.25">
      <c r="B8" s="109" t="s">
        <v>3</v>
      </c>
      <c r="C8" s="109"/>
      <c r="D8" s="109"/>
      <c r="E8" s="109"/>
      <c r="F8" s="109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x14ac:dyDescent="0.25">
      <c r="B9" s="110">
        <v>1</v>
      </c>
      <c r="C9" s="110"/>
      <c r="D9" s="110"/>
      <c r="E9" s="110"/>
      <c r="F9" s="111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5" t="s">
        <v>8</v>
      </c>
      <c r="C10" s="106"/>
      <c r="D10" s="106"/>
      <c r="E10" s="106"/>
      <c r="F10" s="107"/>
      <c r="G10" s="85">
        <v>4741194.3600000003</v>
      </c>
      <c r="H10" s="86">
        <v>10710161</v>
      </c>
      <c r="I10" s="86">
        <v>10710161</v>
      </c>
      <c r="J10" s="96">
        <v>4809081.7300000004</v>
      </c>
      <c r="K10" s="86"/>
      <c r="L10" s="86"/>
    </row>
    <row r="11" spans="2:13" x14ac:dyDescent="0.25">
      <c r="B11" s="108" t="s">
        <v>7</v>
      </c>
      <c r="C11" s="107"/>
      <c r="D11" s="107"/>
      <c r="E11" s="107"/>
      <c r="F11" s="107"/>
      <c r="G11" s="85"/>
      <c r="H11" s="86"/>
      <c r="I11" s="86"/>
      <c r="J11" s="96"/>
      <c r="K11" s="86"/>
      <c r="L11" s="86"/>
    </row>
    <row r="12" spans="2:13" x14ac:dyDescent="0.25">
      <c r="B12" s="102" t="s">
        <v>0</v>
      </c>
      <c r="C12" s="103"/>
      <c r="D12" s="103"/>
      <c r="E12" s="103"/>
      <c r="F12" s="104"/>
      <c r="G12" s="87">
        <f>ROUND(G10+G11,2)</f>
        <v>4741194.3600000003</v>
      </c>
      <c r="H12" s="87">
        <f>ROUND(H10+H11,2)</f>
        <v>10710161</v>
      </c>
      <c r="I12" s="87">
        <f>ROUND(I10+I11,2)</f>
        <v>10710161</v>
      </c>
      <c r="J12" s="87">
        <f>ROUND(J10+J11,2)</f>
        <v>4809081.7300000004</v>
      </c>
      <c r="K12" s="88">
        <f>J12/G12*100</f>
        <v>101.43186220275517</v>
      </c>
      <c r="L12" s="88">
        <f>J12/I12*100</f>
        <v>44.902048904773707</v>
      </c>
    </row>
    <row r="13" spans="2:13" x14ac:dyDescent="0.25">
      <c r="B13" s="114" t="s">
        <v>9</v>
      </c>
      <c r="C13" s="106"/>
      <c r="D13" s="106"/>
      <c r="E13" s="106"/>
      <c r="F13" s="106"/>
      <c r="G13" s="89">
        <v>4728582.5</v>
      </c>
      <c r="H13" s="86">
        <v>10673761</v>
      </c>
      <c r="I13" s="86">
        <v>10673761</v>
      </c>
      <c r="J13" s="86">
        <v>4799184.82</v>
      </c>
      <c r="K13" s="86"/>
      <c r="L13" s="86"/>
    </row>
    <row r="14" spans="2:13" x14ac:dyDescent="0.25">
      <c r="B14" s="108" t="s">
        <v>10</v>
      </c>
      <c r="C14" s="107"/>
      <c r="D14" s="107"/>
      <c r="E14" s="107"/>
      <c r="F14" s="107"/>
      <c r="G14" s="85">
        <v>9272.8799999999992</v>
      </c>
      <c r="H14" s="86">
        <v>36400</v>
      </c>
      <c r="I14" s="86">
        <v>36400</v>
      </c>
      <c r="J14" s="86">
        <v>6899.72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4737855.38</v>
      </c>
      <c r="H15" s="87">
        <f>ROUND(H13+H14,2)</f>
        <v>10710161</v>
      </c>
      <c r="I15" s="87">
        <f>ROUND(I13+I14,2)</f>
        <v>10710161</v>
      </c>
      <c r="J15" s="87">
        <f>ROUND(J13+J14,2)</f>
        <v>4806084.54</v>
      </c>
      <c r="K15" s="88">
        <f>J15/G15*100</f>
        <v>101.44008532400601</v>
      </c>
      <c r="L15" s="88">
        <f>J15/I15*100</f>
        <v>44.874064358136202</v>
      </c>
    </row>
    <row r="16" spans="2:13" x14ac:dyDescent="0.25">
      <c r="B16" s="113" t="s">
        <v>2</v>
      </c>
      <c r="C16" s="103"/>
      <c r="D16" s="103"/>
      <c r="E16" s="103"/>
      <c r="F16" s="103"/>
      <c r="G16" s="90">
        <f>ROUND(G12-G15,2)</f>
        <v>3338.98</v>
      </c>
      <c r="H16" s="90">
        <f>ROUND(H12-H15,2)</f>
        <v>0</v>
      </c>
      <c r="I16" s="90">
        <f>ROUND(I12-I15,2)</f>
        <v>0</v>
      </c>
      <c r="J16" s="90">
        <f>ROUND(J12-J15,2)</f>
        <v>2997.19</v>
      </c>
      <c r="K16" s="88">
        <f>J16/G16*100</f>
        <v>89.763640393173958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15" t="s">
        <v>28</v>
      </c>
      <c r="C18" s="115"/>
      <c r="D18" s="115"/>
      <c r="E18" s="115"/>
      <c r="F18" s="115"/>
      <c r="G18" s="7"/>
      <c r="H18" s="7"/>
      <c r="I18" s="7"/>
      <c r="J18" s="7"/>
      <c r="K18" s="1"/>
      <c r="L18" s="1"/>
      <c r="M18" s="1"/>
    </row>
    <row r="19" spans="1:49" ht="25.5" x14ac:dyDescent="0.25">
      <c r="B19" s="109" t="s">
        <v>3</v>
      </c>
      <c r="C19" s="109"/>
      <c r="D19" s="109"/>
      <c r="E19" s="109"/>
      <c r="F19" s="109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x14ac:dyDescent="0.25">
      <c r="B20" s="116">
        <v>1</v>
      </c>
      <c r="C20" s="117"/>
      <c r="D20" s="117"/>
      <c r="E20" s="117"/>
      <c r="F20" s="117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5" t="s">
        <v>11</v>
      </c>
      <c r="C21" s="118"/>
      <c r="D21" s="118"/>
      <c r="E21" s="118"/>
      <c r="F21" s="118"/>
      <c r="G21" s="91"/>
      <c r="H21" s="86"/>
      <c r="I21" s="86"/>
      <c r="J21" s="86"/>
      <c r="K21" s="86"/>
      <c r="L21" s="86"/>
    </row>
    <row r="22" spans="1:49" x14ac:dyDescent="0.25">
      <c r="B22" s="105" t="s">
        <v>12</v>
      </c>
      <c r="C22" s="106"/>
      <c r="D22" s="106"/>
      <c r="E22" s="106"/>
      <c r="F22" s="106"/>
      <c r="G22" s="89"/>
      <c r="H22" s="86"/>
      <c r="I22" s="86"/>
      <c r="J22" s="86"/>
      <c r="K22" s="86"/>
      <c r="L22" s="86"/>
    </row>
    <row r="23" spans="1:49" ht="15" customHeight="1" x14ac:dyDescent="0.25">
      <c r="B23" s="119" t="s">
        <v>23</v>
      </c>
      <c r="C23" s="120"/>
      <c r="D23" s="120"/>
      <c r="E23" s="120"/>
      <c r="F23" s="121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5" t="s">
        <v>5</v>
      </c>
      <c r="C24" s="106"/>
      <c r="D24" s="106"/>
      <c r="E24" s="106"/>
      <c r="F24" s="106"/>
      <c r="G24" s="89">
        <v>25727.11</v>
      </c>
      <c r="H24" s="86"/>
      <c r="I24" s="86"/>
      <c r="J24" s="86">
        <v>31461.05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5" t="s">
        <v>27</v>
      </c>
      <c r="C25" s="106"/>
      <c r="D25" s="106"/>
      <c r="E25" s="106"/>
      <c r="F25" s="106"/>
      <c r="G25" s="89">
        <v>-31461.05</v>
      </c>
      <c r="H25" s="86"/>
      <c r="I25" s="86"/>
      <c r="J25" s="96">
        <v>-34458.239999999998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19" t="s">
        <v>29</v>
      </c>
      <c r="C26" s="120"/>
      <c r="D26" s="120"/>
      <c r="E26" s="120"/>
      <c r="F26" s="121"/>
      <c r="G26" s="94">
        <f>ROUND(G24+G25,2)</f>
        <v>-5733.94</v>
      </c>
      <c r="H26" s="94">
        <f>ROUND(H24+H25,2)</f>
        <v>0</v>
      </c>
      <c r="I26" s="94">
        <f>ROUND(I24+I25,2)</f>
        <v>0</v>
      </c>
      <c r="J26" s="94">
        <f>ROUND(J24+J25,2)</f>
        <v>-2997.19</v>
      </c>
      <c r="K26" s="93">
        <f>J26/G26*100</f>
        <v>52.27103876217749</v>
      </c>
      <c r="L26" s="93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112" t="s">
        <v>30</v>
      </c>
      <c r="C27" s="112"/>
      <c r="D27" s="112"/>
      <c r="E27" s="112"/>
      <c r="F27" s="112"/>
      <c r="G27" s="94">
        <f>ROUND(G16+G26,2)</f>
        <v>-2394.96</v>
      </c>
      <c r="H27" s="94">
        <f>ROUND(H16+H26,2)</f>
        <v>0</v>
      </c>
      <c r="I27" s="94">
        <f>ROUND(I16+I26,2)</f>
        <v>0</v>
      </c>
      <c r="J27" s="94">
        <f>ROUND(J16+J26,2)</f>
        <v>0</v>
      </c>
      <c r="K27" s="93">
        <f>J27/G27*100</f>
        <v>0</v>
      </c>
      <c r="L27" s="93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  <mergeCell ref="B5:L5"/>
    <mergeCell ref="B3:L3"/>
    <mergeCell ref="B1:L1"/>
    <mergeCell ref="B12:F12"/>
    <mergeCell ref="B22:F22"/>
    <mergeCell ref="B10:F10"/>
    <mergeCell ref="B11:F11"/>
    <mergeCell ref="B8:F8"/>
    <mergeCell ref="B9:F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L80"/>
  <sheetViews>
    <sheetView topLeftCell="A2" zoomScale="90" zoomScaleNormal="90" workbookViewId="0">
      <selection activeCell="J15" sqref="J15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00" t="s">
        <v>4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100" t="s">
        <v>26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100" t="s">
        <v>15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22" t="s">
        <v>3</v>
      </c>
      <c r="C8" s="123"/>
      <c r="D8" s="123"/>
      <c r="E8" s="123"/>
      <c r="F8" s="124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x14ac:dyDescent="0.25">
      <c r="B9" s="125">
        <v>1</v>
      </c>
      <c r="C9" s="126"/>
      <c r="D9" s="126"/>
      <c r="E9" s="126"/>
      <c r="F9" s="127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38</v>
      </c>
      <c r="G10" s="65">
        <f>G11</f>
        <v>4741194.3600000003</v>
      </c>
      <c r="H10" s="65">
        <f>H11</f>
        <v>10710161</v>
      </c>
      <c r="I10" s="65">
        <f>I11</f>
        <v>10710161</v>
      </c>
      <c r="J10" s="65">
        <f>J11</f>
        <v>4809081.7300000004</v>
      </c>
      <c r="K10" s="69">
        <f t="shared" ref="K10:K21" si="0">(J10*100)/G10</f>
        <v>101.43186220275518</v>
      </c>
      <c r="L10" s="69">
        <f t="shared" ref="L10:L21" si="1">(J10*100)/I10</f>
        <v>44.902048904773707</v>
      </c>
    </row>
    <row r="11" spans="2:12" x14ac:dyDescent="0.25">
      <c r="B11" s="65" t="s">
        <v>50</v>
      </c>
      <c r="C11" s="65"/>
      <c r="D11" s="65"/>
      <c r="E11" s="65"/>
      <c r="F11" s="65" t="s">
        <v>51</v>
      </c>
      <c r="G11" s="65">
        <f>G12+G15+G18</f>
        <v>4741194.3600000003</v>
      </c>
      <c r="H11" s="65">
        <f>H12+H15+H18</f>
        <v>10710161</v>
      </c>
      <c r="I11" s="65">
        <f>I12+I15+I18</f>
        <v>10710161</v>
      </c>
      <c r="J11" s="65">
        <f>J12+J15+J18</f>
        <v>4809081.7300000004</v>
      </c>
      <c r="K11" s="65">
        <f t="shared" si="0"/>
        <v>101.43186220275518</v>
      </c>
      <c r="L11" s="65">
        <f t="shared" si="1"/>
        <v>44.902048904773707</v>
      </c>
    </row>
    <row r="12" spans="2:12" x14ac:dyDescent="0.25">
      <c r="B12" s="65"/>
      <c r="C12" s="65" t="s">
        <v>52</v>
      </c>
      <c r="D12" s="65"/>
      <c r="E12" s="65"/>
      <c r="F12" s="65" t="s">
        <v>53</v>
      </c>
      <c r="G12" s="65">
        <f t="shared" ref="G12:J13" si="2">G13</f>
        <v>1567.98</v>
      </c>
      <c r="H12" s="65">
        <f t="shared" si="2"/>
        <v>15000</v>
      </c>
      <c r="I12" s="65">
        <f t="shared" si="2"/>
        <v>15000</v>
      </c>
      <c r="J12" s="65">
        <f t="shared" si="2"/>
        <v>1306.43</v>
      </c>
      <c r="K12" s="65">
        <f t="shared" si="0"/>
        <v>83.319302542124262</v>
      </c>
      <c r="L12" s="65">
        <f t="shared" si="1"/>
        <v>8.7095333333333329</v>
      </c>
    </row>
    <row r="13" spans="2:12" x14ac:dyDescent="0.25">
      <c r="B13" s="65"/>
      <c r="C13" s="65"/>
      <c r="D13" s="65" t="s">
        <v>54</v>
      </c>
      <c r="E13" s="65"/>
      <c r="F13" s="65" t="s">
        <v>55</v>
      </c>
      <c r="G13" s="65">
        <f t="shared" si="2"/>
        <v>1567.98</v>
      </c>
      <c r="H13" s="65">
        <f t="shared" si="2"/>
        <v>15000</v>
      </c>
      <c r="I13" s="65">
        <f t="shared" si="2"/>
        <v>15000</v>
      </c>
      <c r="J13" s="65">
        <f t="shared" si="2"/>
        <v>1306.43</v>
      </c>
      <c r="K13" s="65">
        <f t="shared" si="0"/>
        <v>83.319302542124262</v>
      </c>
      <c r="L13" s="65">
        <f t="shared" si="1"/>
        <v>8.7095333333333329</v>
      </c>
    </row>
    <row r="14" spans="2:12" x14ac:dyDescent="0.25">
      <c r="B14" s="66"/>
      <c r="C14" s="66"/>
      <c r="D14" s="66"/>
      <c r="E14" s="66" t="s">
        <v>56</v>
      </c>
      <c r="F14" s="66" t="s">
        <v>57</v>
      </c>
      <c r="G14" s="66">
        <v>1567.98</v>
      </c>
      <c r="H14" s="66">
        <v>15000</v>
      </c>
      <c r="I14" s="66">
        <v>15000</v>
      </c>
      <c r="J14" s="66">
        <v>1306.43</v>
      </c>
      <c r="K14" s="66">
        <f t="shared" si="0"/>
        <v>83.319302542124262</v>
      </c>
      <c r="L14" s="66">
        <f t="shared" si="1"/>
        <v>8.7095333333333329</v>
      </c>
    </row>
    <row r="15" spans="2:12" x14ac:dyDescent="0.25">
      <c r="B15" s="65"/>
      <c r="C15" s="65" t="s">
        <v>58</v>
      </c>
      <c r="D15" s="65"/>
      <c r="E15" s="65"/>
      <c r="F15" s="65" t="s">
        <v>59</v>
      </c>
      <c r="G15" s="65">
        <f t="shared" ref="G15:J16" si="3">G16</f>
        <v>1771</v>
      </c>
      <c r="H15" s="65">
        <f t="shared" si="3"/>
        <v>5000</v>
      </c>
      <c r="I15" s="65">
        <f t="shared" si="3"/>
        <v>5000</v>
      </c>
      <c r="J15" s="97">
        <f t="shared" si="3"/>
        <v>1690.76</v>
      </c>
      <c r="K15" s="65">
        <f t="shared" si="0"/>
        <v>95.469226425748161</v>
      </c>
      <c r="L15" s="65">
        <f t="shared" si="1"/>
        <v>33.815199999999997</v>
      </c>
    </row>
    <row r="16" spans="2:12" x14ac:dyDescent="0.25">
      <c r="B16" s="65"/>
      <c r="C16" s="65"/>
      <c r="D16" s="65" t="s">
        <v>60</v>
      </c>
      <c r="E16" s="65"/>
      <c r="F16" s="65" t="s">
        <v>61</v>
      </c>
      <c r="G16" s="65">
        <f t="shared" si="3"/>
        <v>1771</v>
      </c>
      <c r="H16" s="65">
        <f t="shared" si="3"/>
        <v>5000</v>
      </c>
      <c r="I16" s="65">
        <f t="shared" si="3"/>
        <v>5000</v>
      </c>
      <c r="J16" s="97">
        <f t="shared" si="3"/>
        <v>1690.76</v>
      </c>
      <c r="K16" s="65">
        <f t="shared" si="0"/>
        <v>95.469226425748161</v>
      </c>
      <c r="L16" s="65">
        <f t="shared" si="1"/>
        <v>33.815199999999997</v>
      </c>
    </row>
    <row r="17" spans="2:12" x14ac:dyDescent="0.25">
      <c r="B17" s="66"/>
      <c r="C17" s="66"/>
      <c r="D17" s="66"/>
      <c r="E17" s="66" t="s">
        <v>62</v>
      </c>
      <c r="F17" s="66" t="s">
        <v>63</v>
      </c>
      <c r="G17" s="66">
        <v>1771</v>
      </c>
      <c r="H17" s="66">
        <v>5000</v>
      </c>
      <c r="I17" s="66">
        <v>5000</v>
      </c>
      <c r="J17" s="98">
        <v>1690.76</v>
      </c>
      <c r="K17" s="66">
        <f t="shared" si="0"/>
        <v>95.469226425748161</v>
      </c>
      <c r="L17" s="66">
        <f t="shared" si="1"/>
        <v>33.815199999999997</v>
      </c>
    </row>
    <row r="18" spans="2:12" x14ac:dyDescent="0.25">
      <c r="B18" s="65"/>
      <c r="C18" s="65" t="s">
        <v>64</v>
      </c>
      <c r="D18" s="65"/>
      <c r="E18" s="65"/>
      <c r="F18" s="65" t="s">
        <v>65</v>
      </c>
      <c r="G18" s="65">
        <f>G19</f>
        <v>4737855.38</v>
      </c>
      <c r="H18" s="65">
        <f>H19</f>
        <v>10690161</v>
      </c>
      <c r="I18" s="65">
        <f>I19</f>
        <v>10690161</v>
      </c>
      <c r="J18" s="65">
        <f>J19</f>
        <v>4806084.54</v>
      </c>
      <c r="K18" s="65">
        <f t="shared" si="0"/>
        <v>101.44008532400582</v>
      </c>
      <c r="L18" s="65">
        <f t="shared" si="1"/>
        <v>44.958018312352827</v>
      </c>
    </row>
    <row r="19" spans="2:12" x14ac:dyDescent="0.25">
      <c r="B19" s="65"/>
      <c r="C19" s="65"/>
      <c r="D19" s="65" t="s">
        <v>66</v>
      </c>
      <c r="E19" s="65"/>
      <c r="F19" s="65" t="s">
        <v>67</v>
      </c>
      <c r="G19" s="65">
        <f>G20+G21</f>
        <v>4737855.38</v>
      </c>
      <c r="H19" s="65">
        <f>H20+H21</f>
        <v>10690161</v>
      </c>
      <c r="I19" s="65">
        <f>I20+I21</f>
        <v>10690161</v>
      </c>
      <c r="J19" s="65">
        <f>J20+J21</f>
        <v>4806084.54</v>
      </c>
      <c r="K19" s="65">
        <f t="shared" si="0"/>
        <v>101.44008532400582</v>
      </c>
      <c r="L19" s="65">
        <f t="shared" si="1"/>
        <v>44.958018312352827</v>
      </c>
    </row>
    <row r="20" spans="2:12" x14ac:dyDescent="0.25">
      <c r="B20" s="66"/>
      <c r="C20" s="66"/>
      <c r="D20" s="66"/>
      <c r="E20" s="66" t="s">
        <v>68</v>
      </c>
      <c r="F20" s="66" t="s">
        <v>69</v>
      </c>
      <c r="G20" s="66">
        <v>4728582.5</v>
      </c>
      <c r="H20" s="66">
        <v>10657361</v>
      </c>
      <c r="I20" s="66">
        <v>10657361</v>
      </c>
      <c r="J20" s="66">
        <v>4799184.82</v>
      </c>
      <c r="K20" s="66">
        <f t="shared" si="0"/>
        <v>101.49309692703892</v>
      </c>
      <c r="L20" s="66">
        <f t="shared" si="1"/>
        <v>45.03164357480243</v>
      </c>
    </row>
    <row r="21" spans="2:12" x14ac:dyDescent="0.25">
      <c r="B21" s="66"/>
      <c r="C21" s="66"/>
      <c r="D21" s="66"/>
      <c r="E21" s="66" t="s">
        <v>70</v>
      </c>
      <c r="F21" s="66" t="s">
        <v>71</v>
      </c>
      <c r="G21" s="66">
        <v>9272.8799999999992</v>
      </c>
      <c r="H21" s="66">
        <v>32800</v>
      </c>
      <c r="I21" s="66">
        <v>32800</v>
      </c>
      <c r="J21" s="66">
        <v>6899.72</v>
      </c>
      <c r="K21" s="66">
        <f t="shared" si="0"/>
        <v>74.407519562422905</v>
      </c>
      <c r="L21" s="66">
        <f t="shared" si="1"/>
        <v>21.035731707317073</v>
      </c>
    </row>
    <row r="22" spans="2:12" x14ac:dyDescent="0.25">
      <c r="F22" s="35"/>
    </row>
    <row r="23" spans="2:12" x14ac:dyDescent="0.25">
      <c r="F23" s="35"/>
    </row>
    <row r="24" spans="2:12" ht="36.75" customHeight="1" x14ac:dyDescent="0.25">
      <c r="B24" s="122" t="s">
        <v>3</v>
      </c>
      <c r="C24" s="123"/>
      <c r="D24" s="123"/>
      <c r="E24" s="123"/>
      <c r="F24" s="124"/>
      <c r="G24" s="28" t="s">
        <v>46</v>
      </c>
      <c r="H24" s="28" t="s">
        <v>43</v>
      </c>
      <c r="I24" s="28" t="s">
        <v>44</v>
      </c>
      <c r="J24" s="28" t="s">
        <v>47</v>
      </c>
      <c r="K24" s="28" t="s">
        <v>6</v>
      </c>
      <c r="L24" s="28" t="s">
        <v>22</v>
      </c>
    </row>
    <row r="25" spans="2:12" x14ac:dyDescent="0.25">
      <c r="B25" s="125">
        <v>1</v>
      </c>
      <c r="C25" s="126"/>
      <c r="D25" s="126"/>
      <c r="E25" s="126"/>
      <c r="F25" s="127"/>
      <c r="G25" s="30">
        <v>2</v>
      </c>
      <c r="H25" s="30">
        <v>3</v>
      </c>
      <c r="I25" s="30">
        <v>4</v>
      </c>
      <c r="J25" s="30">
        <v>5</v>
      </c>
      <c r="K25" s="30" t="s">
        <v>13</v>
      </c>
      <c r="L25" s="30" t="s">
        <v>14</v>
      </c>
    </row>
    <row r="26" spans="2:12" x14ac:dyDescent="0.25">
      <c r="B26" s="65"/>
      <c r="C26" s="66"/>
      <c r="D26" s="67"/>
      <c r="E26" s="68"/>
      <c r="F26" s="8" t="s">
        <v>21</v>
      </c>
      <c r="G26" s="65">
        <f>G27+G71</f>
        <v>4737855.379999999</v>
      </c>
      <c r="H26" s="65">
        <f>H27+H71</f>
        <v>10710161</v>
      </c>
      <c r="I26" s="65">
        <f>I27+I71</f>
        <v>10710161</v>
      </c>
      <c r="J26" s="65">
        <f>J27+J71</f>
        <v>4806084.54</v>
      </c>
      <c r="K26" s="70">
        <f t="shared" ref="K26:K57" si="4">(J26*100)/G26</f>
        <v>101.44008532400584</v>
      </c>
      <c r="L26" s="70">
        <f t="shared" ref="L26:L57" si="5">(J26*100)/I26</f>
        <v>44.874064358136167</v>
      </c>
    </row>
    <row r="27" spans="2:12" x14ac:dyDescent="0.25">
      <c r="B27" s="65" t="s">
        <v>72</v>
      </c>
      <c r="C27" s="65"/>
      <c r="D27" s="65"/>
      <c r="E27" s="65"/>
      <c r="F27" s="65" t="s">
        <v>73</v>
      </c>
      <c r="G27" s="65">
        <f>G28+G36+G66</f>
        <v>4728582.4999999991</v>
      </c>
      <c r="H27" s="65">
        <f>H28+H36+H66</f>
        <v>10673761</v>
      </c>
      <c r="I27" s="65">
        <f>I28+I36+I66</f>
        <v>10673761</v>
      </c>
      <c r="J27" s="65">
        <f>J28+J36+J66</f>
        <v>4799184.82</v>
      </c>
      <c r="K27" s="65">
        <f t="shared" si="4"/>
        <v>101.49309692703893</v>
      </c>
      <c r="L27" s="65">
        <f t="shared" si="5"/>
        <v>44.962453440731906</v>
      </c>
    </row>
    <row r="28" spans="2:12" x14ac:dyDescent="0.25">
      <c r="B28" s="65"/>
      <c r="C28" s="65" t="s">
        <v>74</v>
      </c>
      <c r="D28" s="65"/>
      <c r="E28" s="65"/>
      <c r="F28" s="65" t="s">
        <v>75</v>
      </c>
      <c r="G28" s="65">
        <f>G29+G32+G34</f>
        <v>4287951.8099999996</v>
      </c>
      <c r="H28" s="65">
        <f>H29+H32+H34</f>
        <v>9702310</v>
      </c>
      <c r="I28" s="65">
        <f>I29+I32+I34</f>
        <v>9702310</v>
      </c>
      <c r="J28" s="65">
        <f>J29+J32+J34</f>
        <v>4381543.62</v>
      </c>
      <c r="K28" s="65">
        <f t="shared" si="4"/>
        <v>102.18266935234051</v>
      </c>
      <c r="L28" s="65">
        <f t="shared" si="5"/>
        <v>45.159798233616527</v>
      </c>
    </row>
    <row r="29" spans="2:12" x14ac:dyDescent="0.25">
      <c r="B29" s="65"/>
      <c r="C29" s="65"/>
      <c r="D29" s="65" t="s">
        <v>76</v>
      </c>
      <c r="E29" s="65"/>
      <c r="F29" s="65" t="s">
        <v>77</v>
      </c>
      <c r="G29" s="65">
        <f>G30+G31</f>
        <v>3564747.51</v>
      </c>
      <c r="H29" s="65">
        <f>H30+H31</f>
        <v>8110000</v>
      </c>
      <c r="I29" s="65">
        <f>I30+I31</f>
        <v>8110000</v>
      </c>
      <c r="J29" s="65">
        <f>J30+J31</f>
        <v>3647591.98</v>
      </c>
      <c r="K29" s="65">
        <f t="shared" si="4"/>
        <v>102.32399264653671</v>
      </c>
      <c r="L29" s="65">
        <f t="shared" si="5"/>
        <v>44.976473242909989</v>
      </c>
    </row>
    <row r="30" spans="2:12" x14ac:dyDescent="0.25">
      <c r="B30" s="66"/>
      <c r="C30" s="66"/>
      <c r="D30" s="66"/>
      <c r="E30" s="66" t="s">
        <v>78</v>
      </c>
      <c r="F30" s="66" t="s">
        <v>79</v>
      </c>
      <c r="G30" s="66">
        <v>3502581.07</v>
      </c>
      <c r="H30" s="66">
        <v>7985000</v>
      </c>
      <c r="I30" s="66">
        <v>7985000</v>
      </c>
      <c r="J30" s="98">
        <v>3625759.34</v>
      </c>
      <c r="K30" s="66">
        <f t="shared" si="4"/>
        <v>103.51678569427089</v>
      </c>
      <c r="L30" s="66">
        <f t="shared" si="5"/>
        <v>45.407130118973072</v>
      </c>
    </row>
    <row r="31" spans="2:12" x14ac:dyDescent="0.25">
      <c r="B31" s="66"/>
      <c r="C31" s="66"/>
      <c r="D31" s="66"/>
      <c r="E31" s="66" t="s">
        <v>80</v>
      </c>
      <c r="F31" s="66" t="s">
        <v>81</v>
      </c>
      <c r="G31" s="66">
        <v>62166.44</v>
      </c>
      <c r="H31" s="66">
        <v>125000</v>
      </c>
      <c r="I31" s="66">
        <v>125000</v>
      </c>
      <c r="J31" s="66">
        <v>21832.639999999999</v>
      </c>
      <c r="K31" s="66">
        <f t="shared" si="4"/>
        <v>35.119656200355045</v>
      </c>
      <c r="L31" s="66">
        <f t="shared" si="5"/>
        <v>17.466111999999999</v>
      </c>
    </row>
    <row r="32" spans="2:12" x14ac:dyDescent="0.25">
      <c r="B32" s="65"/>
      <c r="C32" s="65"/>
      <c r="D32" s="65" t="s">
        <v>82</v>
      </c>
      <c r="E32" s="65"/>
      <c r="F32" s="65" t="s">
        <v>83</v>
      </c>
      <c r="G32" s="65">
        <f>G33</f>
        <v>152528.44</v>
      </c>
      <c r="H32" s="65">
        <f>H33</f>
        <v>277310</v>
      </c>
      <c r="I32" s="65">
        <f>I33</f>
        <v>277310</v>
      </c>
      <c r="J32" s="65">
        <f>J33</f>
        <v>144650.54</v>
      </c>
      <c r="K32" s="65">
        <f t="shared" si="4"/>
        <v>94.835127140879436</v>
      </c>
      <c r="L32" s="65">
        <f t="shared" si="5"/>
        <v>52.162035267390287</v>
      </c>
    </row>
    <row r="33" spans="2:12" x14ac:dyDescent="0.25">
      <c r="B33" s="66"/>
      <c r="C33" s="66"/>
      <c r="D33" s="66"/>
      <c r="E33" s="66" t="s">
        <v>84</v>
      </c>
      <c r="F33" s="66" t="s">
        <v>83</v>
      </c>
      <c r="G33" s="66">
        <v>152528.44</v>
      </c>
      <c r="H33" s="66">
        <v>277310</v>
      </c>
      <c r="I33" s="66">
        <v>277310</v>
      </c>
      <c r="J33" s="66">
        <v>144650.54</v>
      </c>
      <c r="K33" s="66">
        <f t="shared" si="4"/>
        <v>94.835127140879436</v>
      </c>
      <c r="L33" s="66">
        <f t="shared" si="5"/>
        <v>52.162035267390287</v>
      </c>
    </row>
    <row r="34" spans="2:12" x14ac:dyDescent="0.25">
      <c r="B34" s="65"/>
      <c r="C34" s="65"/>
      <c r="D34" s="65" t="s">
        <v>85</v>
      </c>
      <c r="E34" s="65"/>
      <c r="F34" s="65" t="s">
        <v>86</v>
      </c>
      <c r="G34" s="65">
        <f>G35</f>
        <v>570675.86</v>
      </c>
      <c r="H34" s="65">
        <f>H35</f>
        <v>1315000</v>
      </c>
      <c r="I34" s="65">
        <f>I35</f>
        <v>1315000</v>
      </c>
      <c r="J34" s="65">
        <f>J35</f>
        <v>589301.1</v>
      </c>
      <c r="K34" s="65">
        <f t="shared" si="4"/>
        <v>103.26371611373223</v>
      </c>
      <c r="L34" s="65">
        <f t="shared" si="5"/>
        <v>44.813771863117871</v>
      </c>
    </row>
    <row r="35" spans="2:12" x14ac:dyDescent="0.25">
      <c r="B35" s="66"/>
      <c r="C35" s="66"/>
      <c r="D35" s="66"/>
      <c r="E35" s="66" t="s">
        <v>87</v>
      </c>
      <c r="F35" s="66" t="s">
        <v>88</v>
      </c>
      <c r="G35" s="66">
        <v>570675.86</v>
      </c>
      <c r="H35" s="66">
        <v>1315000</v>
      </c>
      <c r="I35" s="66">
        <v>1315000</v>
      </c>
      <c r="J35" s="66">
        <v>589301.1</v>
      </c>
      <c r="K35" s="66">
        <f t="shared" si="4"/>
        <v>103.26371611373223</v>
      </c>
      <c r="L35" s="66">
        <f t="shared" si="5"/>
        <v>44.813771863117871</v>
      </c>
    </row>
    <row r="36" spans="2:12" x14ac:dyDescent="0.25">
      <c r="B36" s="65"/>
      <c r="C36" s="65" t="s">
        <v>89</v>
      </c>
      <c r="D36" s="65"/>
      <c r="E36" s="65"/>
      <c r="F36" s="65" t="s">
        <v>90</v>
      </c>
      <c r="G36" s="65">
        <f>G37+G41+G47+G57+G59</f>
        <v>436345.3899999999</v>
      </c>
      <c r="H36" s="65">
        <f>H37+H41+H47+H57+H59</f>
        <v>963651</v>
      </c>
      <c r="I36" s="65">
        <f>I37+I41+I47+I57+I59</f>
        <v>963651</v>
      </c>
      <c r="J36" s="65">
        <f>J37+J41+J47+J57+J59</f>
        <v>413232.19000000006</v>
      </c>
      <c r="K36" s="65">
        <f t="shared" si="4"/>
        <v>94.703003508298806</v>
      </c>
      <c r="L36" s="65">
        <f t="shared" si="5"/>
        <v>42.881934434769434</v>
      </c>
    </row>
    <row r="37" spans="2:12" x14ac:dyDescent="0.25">
      <c r="B37" s="65"/>
      <c r="C37" s="65"/>
      <c r="D37" s="65" t="s">
        <v>91</v>
      </c>
      <c r="E37" s="65"/>
      <c r="F37" s="65" t="s">
        <v>92</v>
      </c>
      <c r="G37" s="65">
        <f>G38+G39+G40</f>
        <v>139062.26999999999</v>
      </c>
      <c r="H37" s="65">
        <f>H38+H39+H40</f>
        <v>290000</v>
      </c>
      <c r="I37" s="65">
        <f>I38+I39+I40</f>
        <v>290000</v>
      </c>
      <c r="J37" s="65">
        <f>J38+J39+J40</f>
        <v>126264.35</v>
      </c>
      <c r="K37" s="65">
        <f t="shared" si="4"/>
        <v>90.796986127150092</v>
      </c>
      <c r="L37" s="65">
        <f t="shared" si="5"/>
        <v>43.53943103448276</v>
      </c>
    </row>
    <row r="38" spans="2:12" x14ac:dyDescent="0.25">
      <c r="B38" s="66"/>
      <c r="C38" s="66"/>
      <c r="D38" s="66"/>
      <c r="E38" s="66" t="s">
        <v>93</v>
      </c>
      <c r="F38" s="66" t="s">
        <v>94</v>
      </c>
      <c r="G38" s="66">
        <v>1362.8</v>
      </c>
      <c r="H38" s="66">
        <v>10000</v>
      </c>
      <c r="I38" s="66">
        <v>10000</v>
      </c>
      <c r="J38" s="66">
        <v>1583.1</v>
      </c>
      <c r="K38" s="66">
        <f t="shared" si="4"/>
        <v>116.16524801878487</v>
      </c>
      <c r="L38" s="66">
        <f t="shared" si="5"/>
        <v>15.831</v>
      </c>
    </row>
    <row r="39" spans="2:12" x14ac:dyDescent="0.25">
      <c r="B39" s="66"/>
      <c r="C39" s="66"/>
      <c r="D39" s="66"/>
      <c r="E39" s="66" t="s">
        <v>95</v>
      </c>
      <c r="F39" s="66" t="s">
        <v>96</v>
      </c>
      <c r="G39" s="66">
        <v>133067.97</v>
      </c>
      <c r="H39" s="66">
        <v>270000</v>
      </c>
      <c r="I39" s="66">
        <v>270000</v>
      </c>
      <c r="J39" s="66">
        <v>121741.25</v>
      </c>
      <c r="K39" s="66">
        <f t="shared" si="4"/>
        <v>91.488019243098094</v>
      </c>
      <c r="L39" s="66">
        <f t="shared" si="5"/>
        <v>45.089351851851852</v>
      </c>
    </row>
    <row r="40" spans="2:12" x14ac:dyDescent="0.25">
      <c r="B40" s="66"/>
      <c r="C40" s="66"/>
      <c r="D40" s="66"/>
      <c r="E40" s="66" t="s">
        <v>97</v>
      </c>
      <c r="F40" s="66" t="s">
        <v>98</v>
      </c>
      <c r="G40" s="66">
        <v>4631.5</v>
      </c>
      <c r="H40" s="66">
        <v>10000</v>
      </c>
      <c r="I40" s="66">
        <v>10000</v>
      </c>
      <c r="J40" s="66">
        <v>2940</v>
      </c>
      <c r="K40" s="66">
        <f t="shared" si="4"/>
        <v>63.478354744683145</v>
      </c>
      <c r="L40" s="66">
        <f t="shared" si="5"/>
        <v>29.4</v>
      </c>
    </row>
    <row r="41" spans="2:12" x14ac:dyDescent="0.25">
      <c r="B41" s="65"/>
      <c r="C41" s="65"/>
      <c r="D41" s="65" t="s">
        <v>99</v>
      </c>
      <c r="E41" s="65"/>
      <c r="F41" s="65" t="s">
        <v>100</v>
      </c>
      <c r="G41" s="65">
        <f>G42+G43+G44+G45+G46</f>
        <v>148422.81</v>
      </c>
      <c r="H41" s="65">
        <f>H42+H43+H44+H45+H46</f>
        <v>299600</v>
      </c>
      <c r="I41" s="65">
        <f>I42+I43+I44+I45+I46</f>
        <v>299600</v>
      </c>
      <c r="J41" s="65">
        <f>J42+J43+J44+J45+J46</f>
        <v>157337.46000000002</v>
      </c>
      <c r="K41" s="65">
        <f t="shared" si="4"/>
        <v>106.00625335148958</v>
      </c>
      <c r="L41" s="65">
        <f t="shared" si="5"/>
        <v>52.515841121495328</v>
      </c>
    </row>
    <row r="42" spans="2:12" x14ac:dyDescent="0.25">
      <c r="B42" s="66"/>
      <c r="C42" s="66"/>
      <c r="D42" s="66"/>
      <c r="E42" s="66" t="s">
        <v>101</v>
      </c>
      <c r="F42" s="66" t="s">
        <v>102</v>
      </c>
      <c r="G42" s="66">
        <v>47986.2</v>
      </c>
      <c r="H42" s="66">
        <v>114600</v>
      </c>
      <c r="I42" s="66">
        <v>114600</v>
      </c>
      <c r="J42" s="66">
        <v>53502.96</v>
      </c>
      <c r="K42" s="66">
        <f t="shared" si="4"/>
        <v>111.49655525963715</v>
      </c>
      <c r="L42" s="66">
        <f t="shared" si="5"/>
        <v>46.686701570680626</v>
      </c>
    </row>
    <row r="43" spans="2:12" x14ac:dyDescent="0.25">
      <c r="B43" s="66"/>
      <c r="C43" s="66"/>
      <c r="D43" s="66"/>
      <c r="E43" s="66" t="s">
        <v>103</v>
      </c>
      <c r="F43" s="66" t="s">
        <v>104</v>
      </c>
      <c r="G43" s="66">
        <v>96062.2</v>
      </c>
      <c r="H43" s="66">
        <v>169800</v>
      </c>
      <c r="I43" s="66">
        <v>169800</v>
      </c>
      <c r="J43" s="66">
        <v>103547.99</v>
      </c>
      <c r="K43" s="66">
        <f t="shared" si="4"/>
        <v>107.79264892954774</v>
      </c>
      <c r="L43" s="66">
        <f t="shared" si="5"/>
        <v>60.982326266195521</v>
      </c>
    </row>
    <row r="44" spans="2:12" x14ac:dyDescent="0.25">
      <c r="B44" s="66"/>
      <c r="C44" s="66"/>
      <c r="D44" s="66"/>
      <c r="E44" s="66" t="s">
        <v>105</v>
      </c>
      <c r="F44" s="66" t="s">
        <v>106</v>
      </c>
      <c r="G44" s="66">
        <v>2282.56</v>
      </c>
      <c r="H44" s="66">
        <v>10200</v>
      </c>
      <c r="I44" s="66">
        <v>10200</v>
      </c>
      <c r="J44" s="66">
        <v>69.010000000000005</v>
      </c>
      <c r="K44" s="66">
        <f t="shared" si="4"/>
        <v>3.0233597364362823</v>
      </c>
      <c r="L44" s="66">
        <f t="shared" si="5"/>
        <v>0.67656862745098034</v>
      </c>
    </row>
    <row r="45" spans="2:12" x14ac:dyDescent="0.25">
      <c r="B45" s="66"/>
      <c r="C45" s="66"/>
      <c r="D45" s="66"/>
      <c r="E45" s="66" t="s">
        <v>107</v>
      </c>
      <c r="F45" s="66" t="s">
        <v>108</v>
      </c>
      <c r="G45" s="66">
        <v>792.35</v>
      </c>
      <c r="H45" s="66">
        <v>3000</v>
      </c>
      <c r="I45" s="66">
        <v>3000</v>
      </c>
      <c r="J45" s="66">
        <v>217.5</v>
      </c>
      <c r="K45" s="66">
        <f t="shared" si="4"/>
        <v>27.449990534486023</v>
      </c>
      <c r="L45" s="66">
        <f t="shared" si="5"/>
        <v>7.25</v>
      </c>
    </row>
    <row r="46" spans="2:12" x14ac:dyDescent="0.25">
      <c r="B46" s="66"/>
      <c r="C46" s="66"/>
      <c r="D46" s="66"/>
      <c r="E46" s="66" t="s">
        <v>109</v>
      </c>
      <c r="F46" s="66" t="s">
        <v>110</v>
      </c>
      <c r="G46" s="66">
        <v>1299.5</v>
      </c>
      <c r="H46" s="66">
        <v>2000</v>
      </c>
      <c r="I46" s="66">
        <v>2000</v>
      </c>
      <c r="J46" s="66">
        <v>0</v>
      </c>
      <c r="K46" s="66">
        <f t="shared" si="4"/>
        <v>0</v>
      </c>
      <c r="L46" s="66">
        <f t="shared" si="5"/>
        <v>0</v>
      </c>
    </row>
    <row r="47" spans="2:12" x14ac:dyDescent="0.25">
      <c r="B47" s="65"/>
      <c r="C47" s="65"/>
      <c r="D47" s="65" t="s">
        <v>111</v>
      </c>
      <c r="E47" s="65"/>
      <c r="F47" s="65" t="s">
        <v>112</v>
      </c>
      <c r="G47" s="65">
        <f>G48+G49+G50+G51+G52+G53+G54+G55+G56</f>
        <v>147294.56999999998</v>
      </c>
      <c r="H47" s="65">
        <f>H48+H49+H50+H51+H52+H53+H54+H55+H56</f>
        <v>362300</v>
      </c>
      <c r="I47" s="65">
        <f>I48+I49+I50+I51+I52+I53+I54+I55+I56</f>
        <v>362300</v>
      </c>
      <c r="J47" s="65">
        <f>J48+J49+J50+J51+J52+J53+J54+J55+J56</f>
        <v>128301.43000000001</v>
      </c>
      <c r="K47" s="65">
        <f t="shared" si="4"/>
        <v>87.105335926504296</v>
      </c>
      <c r="L47" s="65">
        <f t="shared" si="5"/>
        <v>35.413036157880207</v>
      </c>
    </row>
    <row r="48" spans="2:12" x14ac:dyDescent="0.25">
      <c r="B48" s="66"/>
      <c r="C48" s="66"/>
      <c r="D48" s="66"/>
      <c r="E48" s="66" t="s">
        <v>113</v>
      </c>
      <c r="F48" s="66" t="s">
        <v>114</v>
      </c>
      <c r="G48" s="66">
        <v>77835.009999999995</v>
      </c>
      <c r="H48" s="66">
        <v>138000</v>
      </c>
      <c r="I48" s="66">
        <v>138000</v>
      </c>
      <c r="J48" s="66">
        <v>76799.77</v>
      </c>
      <c r="K48" s="66">
        <f t="shared" si="4"/>
        <v>98.669955846347293</v>
      </c>
      <c r="L48" s="66">
        <f t="shared" si="5"/>
        <v>55.652007246376812</v>
      </c>
    </row>
    <row r="49" spans="2:12" x14ac:dyDescent="0.25">
      <c r="B49" s="66"/>
      <c r="C49" s="66"/>
      <c r="D49" s="66"/>
      <c r="E49" s="66" t="s">
        <v>115</v>
      </c>
      <c r="F49" s="66" t="s">
        <v>116</v>
      </c>
      <c r="G49" s="66">
        <v>21633.53</v>
      </c>
      <c r="H49" s="66">
        <v>41100</v>
      </c>
      <c r="I49" s="66">
        <v>41100</v>
      </c>
      <c r="J49" s="66">
        <v>5871.66</v>
      </c>
      <c r="K49" s="66">
        <f t="shared" si="4"/>
        <v>27.141478991177124</v>
      </c>
      <c r="L49" s="66">
        <f t="shared" si="5"/>
        <v>14.286277372262774</v>
      </c>
    </row>
    <row r="50" spans="2:12" x14ac:dyDescent="0.25">
      <c r="B50" s="66"/>
      <c r="C50" s="66"/>
      <c r="D50" s="66"/>
      <c r="E50" s="66" t="s">
        <v>117</v>
      </c>
      <c r="F50" s="66" t="s">
        <v>118</v>
      </c>
      <c r="G50" s="66">
        <v>379.73</v>
      </c>
      <c r="H50" s="66">
        <v>1000</v>
      </c>
      <c r="I50" s="66">
        <v>1000</v>
      </c>
      <c r="J50" s="66">
        <v>117.5</v>
      </c>
      <c r="K50" s="66">
        <f t="shared" si="4"/>
        <v>30.943038474705709</v>
      </c>
      <c r="L50" s="66">
        <f t="shared" si="5"/>
        <v>11.75</v>
      </c>
    </row>
    <row r="51" spans="2:12" x14ac:dyDescent="0.25">
      <c r="B51" s="66"/>
      <c r="C51" s="66"/>
      <c r="D51" s="66"/>
      <c r="E51" s="66" t="s">
        <v>119</v>
      </c>
      <c r="F51" s="66" t="s">
        <v>120</v>
      </c>
      <c r="G51" s="66">
        <v>37878.74</v>
      </c>
      <c r="H51" s="66">
        <v>82300</v>
      </c>
      <c r="I51" s="66">
        <v>82300</v>
      </c>
      <c r="J51" s="66">
        <v>37183.58</v>
      </c>
      <c r="K51" s="66">
        <f t="shared" si="4"/>
        <v>98.164775280275961</v>
      </c>
      <c r="L51" s="66">
        <f t="shared" si="5"/>
        <v>45.180534629404619</v>
      </c>
    </row>
    <row r="52" spans="2:12" x14ac:dyDescent="0.25">
      <c r="B52" s="66"/>
      <c r="C52" s="66"/>
      <c r="D52" s="66"/>
      <c r="E52" s="66" t="s">
        <v>121</v>
      </c>
      <c r="F52" s="66" t="s">
        <v>122</v>
      </c>
      <c r="G52" s="66">
        <v>5365</v>
      </c>
      <c r="H52" s="66">
        <v>13300</v>
      </c>
      <c r="I52" s="66">
        <v>13300</v>
      </c>
      <c r="J52" s="66">
        <v>6688.75</v>
      </c>
      <c r="K52" s="66">
        <f t="shared" si="4"/>
        <v>124.67381174277726</v>
      </c>
      <c r="L52" s="66">
        <f t="shared" si="5"/>
        <v>50.291353383458649</v>
      </c>
    </row>
    <row r="53" spans="2:12" x14ac:dyDescent="0.25">
      <c r="B53" s="66"/>
      <c r="C53" s="66"/>
      <c r="D53" s="66"/>
      <c r="E53" s="66" t="s">
        <v>123</v>
      </c>
      <c r="F53" s="66" t="s">
        <v>124</v>
      </c>
      <c r="G53" s="66">
        <v>1245</v>
      </c>
      <c r="H53" s="66">
        <v>26880</v>
      </c>
      <c r="I53" s="66">
        <v>26880</v>
      </c>
      <c r="J53" s="66">
        <v>196</v>
      </c>
      <c r="K53" s="66">
        <f t="shared" si="4"/>
        <v>15.742971887550201</v>
      </c>
      <c r="L53" s="66">
        <f t="shared" si="5"/>
        <v>0.72916666666666663</v>
      </c>
    </row>
    <row r="54" spans="2:12" x14ac:dyDescent="0.25">
      <c r="B54" s="66"/>
      <c r="C54" s="66"/>
      <c r="D54" s="66"/>
      <c r="E54" s="66" t="s">
        <v>125</v>
      </c>
      <c r="F54" s="66" t="s">
        <v>126</v>
      </c>
      <c r="G54" s="66">
        <v>0</v>
      </c>
      <c r="H54" s="66">
        <v>42000</v>
      </c>
      <c r="I54" s="66">
        <v>42000</v>
      </c>
      <c r="J54" s="66">
        <v>112.5</v>
      </c>
      <c r="K54" s="66" t="e">
        <f t="shared" si="4"/>
        <v>#DIV/0!</v>
      </c>
      <c r="L54" s="66">
        <f t="shared" si="5"/>
        <v>0.26785714285714285</v>
      </c>
    </row>
    <row r="55" spans="2:12" x14ac:dyDescent="0.25">
      <c r="B55" s="66"/>
      <c r="C55" s="66"/>
      <c r="D55" s="66"/>
      <c r="E55" s="66" t="s">
        <v>127</v>
      </c>
      <c r="F55" s="66" t="s">
        <v>128</v>
      </c>
      <c r="G55" s="66">
        <v>1150.1099999999999</v>
      </c>
      <c r="H55" s="66">
        <v>220</v>
      </c>
      <c r="I55" s="66">
        <v>220</v>
      </c>
      <c r="J55" s="66">
        <v>20.51</v>
      </c>
      <c r="K55" s="66">
        <f t="shared" si="4"/>
        <v>1.7833076836128721</v>
      </c>
      <c r="L55" s="66">
        <f t="shared" si="5"/>
        <v>9.3227272727272723</v>
      </c>
    </row>
    <row r="56" spans="2:12" x14ac:dyDescent="0.25">
      <c r="B56" s="66"/>
      <c r="C56" s="66"/>
      <c r="D56" s="66"/>
      <c r="E56" s="66" t="s">
        <v>129</v>
      </c>
      <c r="F56" s="66" t="s">
        <v>130</v>
      </c>
      <c r="G56" s="66">
        <v>1807.45</v>
      </c>
      <c r="H56" s="66">
        <v>17500</v>
      </c>
      <c r="I56" s="66">
        <v>17500</v>
      </c>
      <c r="J56" s="66">
        <v>1311.16</v>
      </c>
      <c r="K56" s="66">
        <f t="shared" si="4"/>
        <v>72.541979031231847</v>
      </c>
      <c r="L56" s="66">
        <f t="shared" si="5"/>
        <v>7.492342857142857</v>
      </c>
    </row>
    <row r="57" spans="2:12" x14ac:dyDescent="0.25">
      <c r="B57" s="65"/>
      <c r="C57" s="65"/>
      <c r="D57" s="65" t="s">
        <v>131</v>
      </c>
      <c r="E57" s="65"/>
      <c r="F57" s="65" t="s">
        <v>132</v>
      </c>
      <c r="G57" s="65">
        <f>G58</f>
        <v>0</v>
      </c>
      <c r="H57" s="65">
        <f>H58</f>
        <v>50</v>
      </c>
      <c r="I57" s="65">
        <f>I58</f>
        <v>50</v>
      </c>
      <c r="J57" s="65">
        <f>J58</f>
        <v>0</v>
      </c>
      <c r="K57" s="65" t="e">
        <f t="shared" si="4"/>
        <v>#DIV/0!</v>
      </c>
      <c r="L57" s="65">
        <f t="shared" si="5"/>
        <v>0</v>
      </c>
    </row>
    <row r="58" spans="2:12" x14ac:dyDescent="0.25">
      <c r="B58" s="66"/>
      <c r="C58" s="66"/>
      <c r="D58" s="66"/>
      <c r="E58" s="66" t="s">
        <v>133</v>
      </c>
      <c r="F58" s="66" t="s">
        <v>134</v>
      </c>
      <c r="G58" s="66">
        <v>0</v>
      </c>
      <c r="H58" s="66">
        <v>50</v>
      </c>
      <c r="I58" s="66">
        <v>50</v>
      </c>
      <c r="J58" s="66">
        <v>0</v>
      </c>
      <c r="K58" s="66" t="e">
        <f t="shared" ref="K58:K79" si="6">(J58*100)/G58</f>
        <v>#DIV/0!</v>
      </c>
      <c r="L58" s="66">
        <f t="shared" ref="L58:L79" si="7">(J58*100)/I58</f>
        <v>0</v>
      </c>
    </row>
    <row r="59" spans="2:12" x14ac:dyDescent="0.25">
      <c r="B59" s="65"/>
      <c r="C59" s="65"/>
      <c r="D59" s="65" t="s">
        <v>135</v>
      </c>
      <c r="E59" s="65"/>
      <c r="F59" s="65" t="s">
        <v>136</v>
      </c>
      <c r="G59" s="65">
        <f>G60+G61+G62+G63+G64+G65</f>
        <v>1565.7399999999998</v>
      </c>
      <c r="H59" s="65">
        <f>H60+H61+H62+H63+H64+H65</f>
        <v>11701</v>
      </c>
      <c r="I59" s="65">
        <f>I60+I61+I62+I63+I64+I65</f>
        <v>11701</v>
      </c>
      <c r="J59" s="65">
        <f>J60+J61+J62+J63+J64+J65</f>
        <v>1328.95</v>
      </c>
      <c r="K59" s="65">
        <f t="shared" si="6"/>
        <v>84.876799468621883</v>
      </c>
      <c r="L59" s="65">
        <f t="shared" si="7"/>
        <v>11.357576275532006</v>
      </c>
    </row>
    <row r="60" spans="2:12" x14ac:dyDescent="0.25">
      <c r="B60" s="66"/>
      <c r="C60" s="66"/>
      <c r="D60" s="66"/>
      <c r="E60" s="66" t="s">
        <v>137</v>
      </c>
      <c r="F60" s="66" t="s">
        <v>138</v>
      </c>
      <c r="G60" s="66">
        <v>900</v>
      </c>
      <c r="H60" s="66">
        <v>3300</v>
      </c>
      <c r="I60" s="66">
        <v>3300</v>
      </c>
      <c r="J60" s="66">
        <v>816.75</v>
      </c>
      <c r="K60" s="66">
        <f t="shared" si="6"/>
        <v>90.75</v>
      </c>
      <c r="L60" s="66">
        <f t="shared" si="7"/>
        <v>24.75</v>
      </c>
    </row>
    <row r="61" spans="2:12" x14ac:dyDescent="0.25">
      <c r="B61" s="66"/>
      <c r="C61" s="66"/>
      <c r="D61" s="66"/>
      <c r="E61" s="66" t="s">
        <v>139</v>
      </c>
      <c r="F61" s="66" t="s">
        <v>140</v>
      </c>
      <c r="G61" s="66">
        <v>133.13999999999999</v>
      </c>
      <c r="H61" s="66">
        <v>7000</v>
      </c>
      <c r="I61" s="66">
        <v>7000</v>
      </c>
      <c r="J61" s="66">
        <v>221.79</v>
      </c>
      <c r="K61" s="66">
        <f t="shared" si="6"/>
        <v>166.58404686795856</v>
      </c>
      <c r="L61" s="66">
        <f t="shared" si="7"/>
        <v>3.1684285714285716</v>
      </c>
    </row>
    <row r="62" spans="2:12" x14ac:dyDescent="0.25">
      <c r="B62" s="66"/>
      <c r="C62" s="66"/>
      <c r="D62" s="66"/>
      <c r="E62" s="66" t="s">
        <v>141</v>
      </c>
      <c r="F62" s="66" t="s">
        <v>142</v>
      </c>
      <c r="G62" s="66">
        <v>0</v>
      </c>
      <c r="H62" s="66">
        <v>410</v>
      </c>
      <c r="I62" s="66">
        <v>410</v>
      </c>
      <c r="J62" s="66">
        <v>0</v>
      </c>
      <c r="K62" s="66" t="e">
        <f t="shared" si="6"/>
        <v>#DIV/0!</v>
      </c>
      <c r="L62" s="66">
        <f t="shared" si="7"/>
        <v>0</v>
      </c>
    </row>
    <row r="63" spans="2:12" x14ac:dyDescent="0.25">
      <c r="B63" s="66"/>
      <c r="C63" s="66"/>
      <c r="D63" s="66"/>
      <c r="E63" s="66" t="s">
        <v>143</v>
      </c>
      <c r="F63" s="66" t="s">
        <v>144</v>
      </c>
      <c r="G63" s="66">
        <v>318.60000000000002</v>
      </c>
      <c r="H63" s="66">
        <v>770</v>
      </c>
      <c r="I63" s="66">
        <v>770</v>
      </c>
      <c r="J63" s="66">
        <v>265.5</v>
      </c>
      <c r="K63" s="66">
        <f t="shared" si="6"/>
        <v>83.333333333333329</v>
      </c>
      <c r="L63" s="66">
        <f t="shared" si="7"/>
        <v>34.480519480519483</v>
      </c>
    </row>
    <row r="64" spans="2:12" x14ac:dyDescent="0.25">
      <c r="B64" s="66"/>
      <c r="C64" s="66"/>
      <c r="D64" s="66"/>
      <c r="E64" s="66" t="s">
        <v>145</v>
      </c>
      <c r="F64" s="66" t="s">
        <v>146</v>
      </c>
      <c r="G64" s="66">
        <v>0</v>
      </c>
      <c r="H64" s="66">
        <v>10</v>
      </c>
      <c r="I64" s="66">
        <v>10</v>
      </c>
      <c r="J64" s="66">
        <v>0</v>
      </c>
      <c r="K64" s="66" t="e">
        <f t="shared" si="6"/>
        <v>#DIV/0!</v>
      </c>
      <c r="L64" s="66">
        <f t="shared" si="7"/>
        <v>0</v>
      </c>
    </row>
    <row r="65" spans="2:12" x14ac:dyDescent="0.25">
      <c r="B65" s="66"/>
      <c r="C65" s="66"/>
      <c r="D65" s="66"/>
      <c r="E65" s="66" t="s">
        <v>147</v>
      </c>
      <c r="F65" s="66" t="s">
        <v>136</v>
      </c>
      <c r="G65" s="66">
        <v>214</v>
      </c>
      <c r="H65" s="66">
        <v>211</v>
      </c>
      <c r="I65" s="66">
        <v>211</v>
      </c>
      <c r="J65" s="66">
        <v>24.91</v>
      </c>
      <c r="K65" s="66">
        <f t="shared" si="6"/>
        <v>11.640186915887851</v>
      </c>
      <c r="L65" s="66">
        <f t="shared" si="7"/>
        <v>11.80568720379147</v>
      </c>
    </row>
    <row r="66" spans="2:12" x14ac:dyDescent="0.25">
      <c r="B66" s="65"/>
      <c r="C66" s="65" t="s">
        <v>148</v>
      </c>
      <c r="D66" s="65"/>
      <c r="E66" s="65"/>
      <c r="F66" s="65" t="s">
        <v>149</v>
      </c>
      <c r="G66" s="65">
        <f>G67+G69</f>
        <v>4285.3</v>
      </c>
      <c r="H66" s="65">
        <f>H67+H69</f>
        <v>7800</v>
      </c>
      <c r="I66" s="65">
        <f>I67+I69</f>
        <v>7800</v>
      </c>
      <c r="J66" s="65">
        <f>J67+J69</f>
        <v>4409.01</v>
      </c>
      <c r="K66" s="65">
        <f t="shared" si="6"/>
        <v>102.88684572842041</v>
      </c>
      <c r="L66" s="65">
        <f t="shared" si="7"/>
        <v>56.525769230769228</v>
      </c>
    </row>
    <row r="67" spans="2:12" x14ac:dyDescent="0.25">
      <c r="B67" s="65"/>
      <c r="C67" s="65"/>
      <c r="D67" s="65" t="s">
        <v>150</v>
      </c>
      <c r="E67" s="65"/>
      <c r="F67" s="65" t="s">
        <v>151</v>
      </c>
      <c r="G67" s="65">
        <f>G68</f>
        <v>881.63</v>
      </c>
      <c r="H67" s="65">
        <f>H68</f>
        <v>2800</v>
      </c>
      <c r="I67" s="65">
        <f>I68</f>
        <v>2800</v>
      </c>
      <c r="J67" s="65">
        <f>J68</f>
        <v>1459.01</v>
      </c>
      <c r="K67" s="65">
        <f t="shared" si="6"/>
        <v>165.49005818767509</v>
      </c>
      <c r="L67" s="65">
        <f t="shared" si="7"/>
        <v>52.107500000000002</v>
      </c>
    </row>
    <row r="68" spans="2:12" x14ac:dyDescent="0.25">
      <c r="B68" s="66"/>
      <c r="C68" s="66"/>
      <c r="D68" s="66"/>
      <c r="E68" s="66" t="s">
        <v>152</v>
      </c>
      <c r="F68" s="66" t="s">
        <v>153</v>
      </c>
      <c r="G68" s="66">
        <v>881.63</v>
      </c>
      <c r="H68" s="66">
        <v>2800</v>
      </c>
      <c r="I68" s="66">
        <v>2800</v>
      </c>
      <c r="J68" s="66">
        <v>1459.01</v>
      </c>
      <c r="K68" s="66">
        <f t="shared" si="6"/>
        <v>165.49005818767509</v>
      </c>
      <c r="L68" s="66">
        <f t="shared" si="7"/>
        <v>52.107500000000002</v>
      </c>
    </row>
    <row r="69" spans="2:12" x14ac:dyDescent="0.25">
      <c r="B69" s="65"/>
      <c r="C69" s="65"/>
      <c r="D69" s="65" t="s">
        <v>154</v>
      </c>
      <c r="E69" s="65"/>
      <c r="F69" s="65" t="s">
        <v>155</v>
      </c>
      <c r="G69" s="65">
        <f>G70</f>
        <v>3403.67</v>
      </c>
      <c r="H69" s="65">
        <f>H70</f>
        <v>5000</v>
      </c>
      <c r="I69" s="65">
        <f>I70</f>
        <v>5000</v>
      </c>
      <c r="J69" s="65">
        <f>J70</f>
        <v>2950</v>
      </c>
      <c r="K69" s="65">
        <f t="shared" si="6"/>
        <v>86.671152021200641</v>
      </c>
      <c r="L69" s="65">
        <f t="shared" si="7"/>
        <v>59</v>
      </c>
    </row>
    <row r="70" spans="2:12" x14ac:dyDescent="0.25">
      <c r="B70" s="66"/>
      <c r="C70" s="66"/>
      <c r="D70" s="66"/>
      <c r="E70" s="66" t="s">
        <v>156</v>
      </c>
      <c r="F70" s="66" t="s">
        <v>157</v>
      </c>
      <c r="G70" s="66">
        <v>3403.67</v>
      </c>
      <c r="H70" s="66">
        <v>5000</v>
      </c>
      <c r="I70" s="66">
        <v>5000</v>
      </c>
      <c r="J70" s="66">
        <v>2950</v>
      </c>
      <c r="K70" s="66">
        <f t="shared" si="6"/>
        <v>86.671152021200641</v>
      </c>
      <c r="L70" s="66">
        <f t="shared" si="7"/>
        <v>59</v>
      </c>
    </row>
    <row r="71" spans="2:12" x14ac:dyDescent="0.25">
      <c r="B71" s="65" t="s">
        <v>158</v>
      </c>
      <c r="C71" s="65"/>
      <c r="D71" s="65"/>
      <c r="E71" s="65"/>
      <c r="F71" s="65" t="s">
        <v>159</v>
      </c>
      <c r="G71" s="65">
        <f>G72</f>
        <v>9272.880000000001</v>
      </c>
      <c r="H71" s="65">
        <f>H72</f>
        <v>36400</v>
      </c>
      <c r="I71" s="65">
        <f>I72</f>
        <v>36400</v>
      </c>
      <c r="J71" s="65">
        <f>J72</f>
        <v>6899.72</v>
      </c>
      <c r="K71" s="65">
        <f t="shared" si="6"/>
        <v>74.407519562422891</v>
      </c>
      <c r="L71" s="65">
        <f t="shared" si="7"/>
        <v>18.955274725274727</v>
      </c>
    </row>
    <row r="72" spans="2:12" x14ac:dyDescent="0.25">
      <c r="B72" s="65"/>
      <c r="C72" s="65" t="s">
        <v>160</v>
      </c>
      <c r="D72" s="65"/>
      <c r="E72" s="65"/>
      <c r="F72" s="65" t="s">
        <v>161</v>
      </c>
      <c r="G72" s="65">
        <f>G73+G78</f>
        <v>9272.880000000001</v>
      </c>
      <c r="H72" s="65">
        <f>H73+H78</f>
        <v>36400</v>
      </c>
      <c r="I72" s="65">
        <f>I73+I78</f>
        <v>36400</v>
      </c>
      <c r="J72" s="65">
        <f>J73+J78</f>
        <v>6899.72</v>
      </c>
      <c r="K72" s="65">
        <f t="shared" si="6"/>
        <v>74.407519562422891</v>
      </c>
      <c r="L72" s="65">
        <f t="shared" si="7"/>
        <v>18.955274725274727</v>
      </c>
    </row>
    <row r="73" spans="2:12" x14ac:dyDescent="0.25">
      <c r="B73" s="65"/>
      <c r="C73" s="65"/>
      <c r="D73" s="65" t="s">
        <v>162</v>
      </c>
      <c r="E73" s="65"/>
      <c r="F73" s="65" t="s">
        <v>163</v>
      </c>
      <c r="G73" s="65">
        <f>G74+G75+G76+G77</f>
        <v>4812.5</v>
      </c>
      <c r="H73" s="65">
        <f>H74+H75+H76+H77</f>
        <v>23900</v>
      </c>
      <c r="I73" s="65">
        <f>I74+I75+I76+I77</f>
        <v>23900</v>
      </c>
      <c r="J73" s="65">
        <f>J74+J75+J76+J77</f>
        <v>0</v>
      </c>
      <c r="K73" s="65">
        <f t="shared" si="6"/>
        <v>0</v>
      </c>
      <c r="L73" s="65">
        <f t="shared" si="7"/>
        <v>0</v>
      </c>
    </row>
    <row r="74" spans="2:12" x14ac:dyDescent="0.25">
      <c r="B74" s="66"/>
      <c r="C74" s="66"/>
      <c r="D74" s="66"/>
      <c r="E74" s="66" t="s">
        <v>164</v>
      </c>
      <c r="F74" s="66" t="s">
        <v>165</v>
      </c>
      <c r="G74" s="66">
        <v>2555</v>
      </c>
      <c r="H74" s="66">
        <v>12300</v>
      </c>
      <c r="I74" s="66">
        <v>12300</v>
      </c>
      <c r="J74" s="66">
        <v>0</v>
      </c>
      <c r="K74" s="66">
        <f t="shared" si="6"/>
        <v>0</v>
      </c>
      <c r="L74" s="66">
        <f t="shared" si="7"/>
        <v>0</v>
      </c>
    </row>
    <row r="75" spans="2:12" x14ac:dyDescent="0.25">
      <c r="B75" s="66"/>
      <c r="C75" s="66"/>
      <c r="D75" s="66"/>
      <c r="E75" s="66" t="s">
        <v>166</v>
      </c>
      <c r="F75" s="66" t="s">
        <v>167</v>
      </c>
      <c r="G75" s="66">
        <v>0</v>
      </c>
      <c r="H75" s="66">
        <v>8000</v>
      </c>
      <c r="I75" s="66">
        <v>8000</v>
      </c>
      <c r="J75" s="66">
        <v>0</v>
      </c>
      <c r="K75" s="66" t="e">
        <f t="shared" si="6"/>
        <v>#DIV/0!</v>
      </c>
      <c r="L75" s="66">
        <f t="shared" si="7"/>
        <v>0</v>
      </c>
    </row>
    <row r="76" spans="2:12" x14ac:dyDescent="0.25">
      <c r="B76" s="66"/>
      <c r="C76" s="66"/>
      <c r="D76" s="66"/>
      <c r="E76" s="66" t="s">
        <v>168</v>
      </c>
      <c r="F76" s="66" t="s">
        <v>169</v>
      </c>
      <c r="G76" s="66">
        <v>2257.5</v>
      </c>
      <c r="H76" s="66">
        <v>3000</v>
      </c>
      <c r="I76" s="66">
        <v>3000</v>
      </c>
      <c r="J76" s="66">
        <v>0</v>
      </c>
      <c r="K76" s="66">
        <f t="shared" si="6"/>
        <v>0</v>
      </c>
      <c r="L76" s="66">
        <f t="shared" si="7"/>
        <v>0</v>
      </c>
    </row>
    <row r="77" spans="2:12" x14ac:dyDescent="0.25">
      <c r="B77" s="66"/>
      <c r="C77" s="66"/>
      <c r="D77" s="66"/>
      <c r="E77" s="66" t="s">
        <v>170</v>
      </c>
      <c r="F77" s="66" t="s">
        <v>171</v>
      </c>
      <c r="G77" s="66">
        <v>0</v>
      </c>
      <c r="H77" s="66">
        <v>600</v>
      </c>
      <c r="I77" s="66">
        <v>600</v>
      </c>
      <c r="J77" s="66">
        <v>0</v>
      </c>
      <c r="K77" s="66" t="e">
        <f t="shared" si="6"/>
        <v>#DIV/0!</v>
      </c>
      <c r="L77" s="66">
        <f t="shared" si="7"/>
        <v>0</v>
      </c>
    </row>
    <row r="78" spans="2:12" x14ac:dyDescent="0.25">
      <c r="B78" s="65"/>
      <c r="C78" s="65"/>
      <c r="D78" s="65" t="s">
        <v>172</v>
      </c>
      <c r="E78" s="65"/>
      <c r="F78" s="65" t="s">
        <v>173</v>
      </c>
      <c r="G78" s="65">
        <f>G79</f>
        <v>4460.38</v>
      </c>
      <c r="H78" s="65">
        <f>H79</f>
        <v>12500</v>
      </c>
      <c r="I78" s="65">
        <f>I79</f>
        <v>12500</v>
      </c>
      <c r="J78" s="65">
        <f>J79</f>
        <v>6899.72</v>
      </c>
      <c r="K78" s="65">
        <f t="shared" si="6"/>
        <v>154.68906236688355</v>
      </c>
      <c r="L78" s="65">
        <f t="shared" si="7"/>
        <v>55.197760000000002</v>
      </c>
    </row>
    <row r="79" spans="2:12" x14ac:dyDescent="0.25">
      <c r="B79" s="66"/>
      <c r="C79" s="66"/>
      <c r="D79" s="66"/>
      <c r="E79" s="66" t="s">
        <v>174</v>
      </c>
      <c r="F79" s="66" t="s">
        <v>175</v>
      </c>
      <c r="G79" s="66">
        <v>4460.38</v>
      </c>
      <c r="H79" s="66">
        <v>12500</v>
      </c>
      <c r="I79" s="66">
        <v>12500</v>
      </c>
      <c r="J79" s="66">
        <v>6899.72</v>
      </c>
      <c r="K79" s="66">
        <f t="shared" si="6"/>
        <v>154.68906236688355</v>
      </c>
      <c r="L79" s="66">
        <f t="shared" si="7"/>
        <v>55.197760000000002</v>
      </c>
    </row>
    <row r="80" spans="2:12" x14ac:dyDescent="0.25">
      <c r="B80" s="65"/>
      <c r="C80" s="66"/>
      <c r="D80" s="67"/>
      <c r="E80" s="68"/>
      <c r="F80" s="8"/>
      <c r="G80" s="65"/>
      <c r="H80" s="65"/>
      <c r="I80" s="65"/>
      <c r="J80" s="65"/>
      <c r="K80" s="70"/>
      <c r="L80" s="70"/>
    </row>
  </sheetData>
  <mergeCells count="7">
    <mergeCell ref="B24:F24"/>
    <mergeCell ref="B25:F25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L19"/>
  <sheetViews>
    <sheetView workbookViewId="0">
      <selection activeCell="F6" sqref="F6"/>
    </sheetView>
  </sheetViews>
  <sheetFormatPr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  <col min="12" max="12" width="11.7109375" bestFit="1" customWidth="1"/>
  </cols>
  <sheetData>
    <row r="1" spans="1:12" ht="18" x14ac:dyDescent="0.25">
      <c r="B1" s="61"/>
      <c r="C1" s="3"/>
      <c r="D1" s="3"/>
      <c r="E1" s="3"/>
      <c r="F1" s="4"/>
      <c r="G1" s="4"/>
      <c r="H1" s="4"/>
    </row>
    <row r="2" spans="1:12" ht="15.75" customHeight="1" x14ac:dyDescent="0.25">
      <c r="B2" s="100" t="s">
        <v>16</v>
      </c>
      <c r="C2" s="100"/>
      <c r="D2" s="100"/>
      <c r="E2" s="100"/>
      <c r="F2" s="100"/>
      <c r="G2" s="100"/>
      <c r="H2" s="100"/>
    </row>
    <row r="3" spans="1:12" ht="18" x14ac:dyDescent="0.25">
      <c r="B3" s="61"/>
      <c r="C3" s="3"/>
      <c r="D3" s="3"/>
      <c r="E3" s="3"/>
      <c r="F3" s="4"/>
      <c r="G3" s="4"/>
      <c r="H3" s="4"/>
    </row>
    <row r="4" spans="1:12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12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1:12" x14ac:dyDescent="0.25">
      <c r="B6" s="8" t="s">
        <v>39</v>
      </c>
      <c r="C6" s="71">
        <f>C7+C9+C11</f>
        <v>4741194.3600000003</v>
      </c>
      <c r="D6" s="71">
        <f>D7+D9+D11</f>
        <v>10710161</v>
      </c>
      <c r="E6" s="71">
        <f>E7+E9+E11</f>
        <v>10710161</v>
      </c>
      <c r="F6" s="71">
        <f>F7+F9+F11</f>
        <v>4809081.7299999995</v>
      </c>
      <c r="G6" s="72">
        <f t="shared" ref="G6:G19" si="0">(F6*100)/C6</f>
        <v>101.43186220275516</v>
      </c>
      <c r="H6" s="72">
        <f t="shared" ref="H6:H19" si="1">(F6*100)/E6</f>
        <v>44.902048904773693</v>
      </c>
    </row>
    <row r="7" spans="1:12" x14ac:dyDescent="0.25">
      <c r="A7"/>
      <c r="B7" s="8" t="s">
        <v>176</v>
      </c>
      <c r="C7" s="71">
        <f>C8</f>
        <v>4737855.38</v>
      </c>
      <c r="D7" s="71">
        <f>D8</f>
        <v>10690161</v>
      </c>
      <c r="E7" s="71">
        <f>E8</f>
        <v>10690161</v>
      </c>
      <c r="F7" s="71">
        <f>F8</f>
        <v>4806084.54</v>
      </c>
      <c r="G7" s="72">
        <f t="shared" si="0"/>
        <v>101.44008532400582</v>
      </c>
      <c r="H7" s="72">
        <f t="shared" si="1"/>
        <v>44.958018312352827</v>
      </c>
      <c r="L7" s="95"/>
    </row>
    <row r="8" spans="1:12" x14ac:dyDescent="0.25">
      <c r="A8"/>
      <c r="B8" s="16" t="s">
        <v>177</v>
      </c>
      <c r="C8" s="73">
        <v>4737855.38</v>
      </c>
      <c r="D8" s="73">
        <v>10690161</v>
      </c>
      <c r="E8" s="73">
        <v>10690161</v>
      </c>
      <c r="F8" s="99">
        <v>4806084.54</v>
      </c>
      <c r="G8" s="70">
        <f t="shared" si="0"/>
        <v>101.44008532400582</v>
      </c>
      <c r="H8" s="70">
        <f t="shared" si="1"/>
        <v>44.958018312352827</v>
      </c>
    </row>
    <row r="9" spans="1:12" x14ac:dyDescent="0.25">
      <c r="A9"/>
      <c r="B9" s="8" t="s">
        <v>178</v>
      </c>
      <c r="C9" s="71">
        <f>C10</f>
        <v>1771</v>
      </c>
      <c r="D9" s="71">
        <f>D10</f>
        <v>5000</v>
      </c>
      <c r="E9" s="71">
        <f>E10</f>
        <v>5000</v>
      </c>
      <c r="F9" s="71">
        <f>F10</f>
        <v>1690.76</v>
      </c>
      <c r="G9" s="72">
        <f t="shared" si="0"/>
        <v>95.469226425748161</v>
      </c>
      <c r="H9" s="72">
        <f t="shared" si="1"/>
        <v>33.815199999999997</v>
      </c>
    </row>
    <row r="10" spans="1:12" x14ac:dyDescent="0.25">
      <c r="A10"/>
      <c r="B10" s="16" t="s">
        <v>179</v>
      </c>
      <c r="C10" s="73">
        <v>1771</v>
      </c>
      <c r="D10" s="73">
        <v>5000</v>
      </c>
      <c r="E10" s="73">
        <v>5000</v>
      </c>
      <c r="F10" s="99">
        <v>1690.76</v>
      </c>
      <c r="G10" s="70">
        <f t="shared" si="0"/>
        <v>95.469226425748161</v>
      </c>
      <c r="H10" s="70">
        <f t="shared" si="1"/>
        <v>33.815199999999997</v>
      </c>
    </row>
    <row r="11" spans="1:12" x14ac:dyDescent="0.25">
      <c r="A11"/>
      <c r="B11" s="8" t="s">
        <v>180</v>
      </c>
      <c r="C11" s="71">
        <f>C12</f>
        <v>1567.98</v>
      </c>
      <c r="D11" s="71">
        <f>D12</f>
        <v>15000</v>
      </c>
      <c r="E11" s="71">
        <f>E12</f>
        <v>15000</v>
      </c>
      <c r="F11" s="71">
        <f>F12</f>
        <v>1306.43</v>
      </c>
      <c r="G11" s="72">
        <f t="shared" si="0"/>
        <v>83.319302542124262</v>
      </c>
      <c r="H11" s="72">
        <f t="shared" si="1"/>
        <v>8.7095333333333329</v>
      </c>
    </row>
    <row r="12" spans="1:12" x14ac:dyDescent="0.25">
      <c r="A12"/>
      <c r="B12" s="16" t="s">
        <v>181</v>
      </c>
      <c r="C12" s="73">
        <v>1567.98</v>
      </c>
      <c r="D12" s="73">
        <v>15000</v>
      </c>
      <c r="E12" s="73">
        <v>15000</v>
      </c>
      <c r="F12" s="74">
        <v>1306.43</v>
      </c>
      <c r="G12" s="70">
        <f t="shared" si="0"/>
        <v>83.319302542124262</v>
      </c>
      <c r="H12" s="70">
        <f t="shared" si="1"/>
        <v>8.7095333333333329</v>
      </c>
    </row>
    <row r="13" spans="1:12" x14ac:dyDescent="0.25">
      <c r="B13" s="8" t="s">
        <v>32</v>
      </c>
      <c r="C13" s="75">
        <f>C14+C16+C18</f>
        <v>4737855.38</v>
      </c>
      <c r="D13" s="75">
        <f>D14+D16+D18</f>
        <v>10710161</v>
      </c>
      <c r="E13" s="75">
        <f>E14+E16+E18</f>
        <v>10710161</v>
      </c>
      <c r="F13" s="75">
        <f>F14+F16+F18</f>
        <v>4806084.54</v>
      </c>
      <c r="G13" s="72">
        <f t="shared" si="0"/>
        <v>101.44008532400582</v>
      </c>
      <c r="H13" s="72">
        <f t="shared" si="1"/>
        <v>44.874064358136167</v>
      </c>
    </row>
    <row r="14" spans="1:12" x14ac:dyDescent="0.25">
      <c r="A14"/>
      <c r="B14" s="8" t="s">
        <v>176</v>
      </c>
      <c r="C14" s="75">
        <f>C15</f>
        <v>4737855.38</v>
      </c>
      <c r="D14" s="75">
        <f>D15</f>
        <v>10690161</v>
      </c>
      <c r="E14" s="75">
        <f>E15</f>
        <v>10690161</v>
      </c>
      <c r="F14" s="75">
        <f>F15</f>
        <v>4806084.54</v>
      </c>
      <c r="G14" s="72">
        <f t="shared" si="0"/>
        <v>101.44008532400582</v>
      </c>
      <c r="H14" s="72">
        <f t="shared" si="1"/>
        <v>44.958018312352827</v>
      </c>
    </row>
    <row r="15" spans="1:12" x14ac:dyDescent="0.25">
      <c r="A15"/>
      <c r="B15" s="16" t="s">
        <v>177</v>
      </c>
      <c r="C15" s="73">
        <v>4737855.38</v>
      </c>
      <c r="D15" s="73">
        <v>10690161</v>
      </c>
      <c r="E15" s="76">
        <v>10690161</v>
      </c>
      <c r="F15" s="74">
        <v>4806084.54</v>
      </c>
      <c r="G15" s="70">
        <f t="shared" si="0"/>
        <v>101.44008532400582</v>
      </c>
      <c r="H15" s="70">
        <f t="shared" si="1"/>
        <v>44.958018312352827</v>
      </c>
    </row>
    <row r="16" spans="1:12" x14ac:dyDescent="0.25">
      <c r="A16"/>
      <c r="B16" s="8" t="s">
        <v>178</v>
      </c>
      <c r="C16" s="75">
        <f>C17</f>
        <v>0</v>
      </c>
      <c r="D16" s="75">
        <f>D17</f>
        <v>5000</v>
      </c>
      <c r="E16" s="75">
        <f>E17</f>
        <v>5000</v>
      </c>
      <c r="F16" s="75">
        <f>F17</f>
        <v>0</v>
      </c>
      <c r="G16" s="72" t="e">
        <f t="shared" si="0"/>
        <v>#DIV/0!</v>
      </c>
      <c r="H16" s="72">
        <f t="shared" si="1"/>
        <v>0</v>
      </c>
    </row>
    <row r="17" spans="1:8" x14ac:dyDescent="0.25">
      <c r="A17"/>
      <c r="B17" s="16" t="s">
        <v>179</v>
      </c>
      <c r="C17" s="73">
        <v>0</v>
      </c>
      <c r="D17" s="73">
        <v>5000</v>
      </c>
      <c r="E17" s="76">
        <v>5000</v>
      </c>
      <c r="F17" s="74">
        <v>0</v>
      </c>
      <c r="G17" s="70" t="e">
        <f t="shared" si="0"/>
        <v>#DIV/0!</v>
      </c>
      <c r="H17" s="70">
        <f t="shared" si="1"/>
        <v>0</v>
      </c>
    </row>
    <row r="18" spans="1:8" x14ac:dyDescent="0.25">
      <c r="A18"/>
      <c r="B18" s="8" t="s">
        <v>180</v>
      </c>
      <c r="C18" s="75">
        <f>C19</f>
        <v>0</v>
      </c>
      <c r="D18" s="75">
        <f>D19</f>
        <v>15000</v>
      </c>
      <c r="E18" s="75">
        <f>E19</f>
        <v>15000</v>
      </c>
      <c r="F18" s="75">
        <f>F19</f>
        <v>0</v>
      </c>
      <c r="G18" s="72" t="e">
        <f t="shared" si="0"/>
        <v>#DIV/0!</v>
      </c>
      <c r="H18" s="72">
        <f t="shared" si="1"/>
        <v>0</v>
      </c>
    </row>
    <row r="19" spans="1:8" x14ac:dyDescent="0.25">
      <c r="A19"/>
      <c r="B19" s="16" t="s">
        <v>181</v>
      </c>
      <c r="C19" s="73">
        <v>0</v>
      </c>
      <c r="D19" s="73">
        <v>15000</v>
      </c>
      <c r="E19" s="76">
        <v>15000</v>
      </c>
      <c r="F19" s="74">
        <v>0</v>
      </c>
      <c r="G19" s="70" t="e">
        <f t="shared" si="0"/>
        <v>#DIV/0!</v>
      </c>
      <c r="H19" s="70">
        <f t="shared" si="1"/>
        <v>0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00" t="s">
        <v>17</v>
      </c>
      <c r="C2" s="100"/>
      <c r="D2" s="100"/>
      <c r="E2" s="100"/>
      <c r="F2" s="100"/>
      <c r="G2" s="100"/>
      <c r="H2" s="100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5">
        <f t="shared" ref="C6:F7" si="0">C7</f>
        <v>4737855.38</v>
      </c>
      <c r="D6" s="75">
        <f t="shared" si="0"/>
        <v>10710161</v>
      </c>
      <c r="E6" s="75">
        <f t="shared" si="0"/>
        <v>10710161</v>
      </c>
      <c r="F6" s="75">
        <f t="shared" si="0"/>
        <v>4806084.54</v>
      </c>
      <c r="G6" s="70">
        <f>(F6*100)/C6</f>
        <v>101.44008532400582</v>
      </c>
      <c r="H6" s="70">
        <f>(F6*100)/E6</f>
        <v>44.874064358136167</v>
      </c>
    </row>
    <row r="7" spans="2:8" x14ac:dyDescent="0.25">
      <c r="B7" s="8" t="s">
        <v>182</v>
      </c>
      <c r="C7" s="75">
        <f t="shared" si="0"/>
        <v>4737855.38</v>
      </c>
      <c r="D7" s="75">
        <f t="shared" si="0"/>
        <v>10710161</v>
      </c>
      <c r="E7" s="75">
        <f t="shared" si="0"/>
        <v>10710161</v>
      </c>
      <c r="F7" s="75">
        <f t="shared" si="0"/>
        <v>4806084.54</v>
      </c>
      <c r="G7" s="70">
        <f>(F7*100)/C7</f>
        <v>101.44008532400582</v>
      </c>
      <c r="H7" s="70">
        <f>(F7*100)/E7</f>
        <v>44.874064358136167</v>
      </c>
    </row>
    <row r="8" spans="2:8" x14ac:dyDescent="0.25">
      <c r="B8" s="11" t="s">
        <v>183</v>
      </c>
      <c r="C8" s="73">
        <v>4737855.38</v>
      </c>
      <c r="D8" s="73">
        <v>10710161</v>
      </c>
      <c r="E8" s="73">
        <v>10710161</v>
      </c>
      <c r="F8" s="74">
        <v>4806084.54</v>
      </c>
      <c r="G8" s="70">
        <f>(F8*100)/C8</f>
        <v>101.44008532400582</v>
      </c>
      <c r="H8" s="70">
        <f>(F8*100)/E8</f>
        <v>44.874064358136167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00" t="s">
        <v>4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00" t="s">
        <v>25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</row>
    <row r="5" spans="2:12" ht="15.75" customHeight="1" x14ac:dyDescent="0.25">
      <c r="B5" s="100" t="s">
        <v>18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22" t="s">
        <v>3</v>
      </c>
      <c r="C7" s="123"/>
      <c r="D7" s="123"/>
      <c r="E7" s="123"/>
      <c r="F7" s="124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x14ac:dyDescent="0.25">
      <c r="B8" s="122">
        <v>1</v>
      </c>
      <c r="C8" s="123"/>
      <c r="D8" s="123"/>
      <c r="E8" s="123"/>
      <c r="F8" s="124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00" t="s">
        <v>19</v>
      </c>
      <c r="C2" s="100"/>
      <c r="D2" s="100"/>
      <c r="E2" s="100"/>
      <c r="F2" s="100"/>
      <c r="G2" s="100"/>
      <c r="H2" s="100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40</v>
      </c>
      <c r="C10" s="75"/>
      <c r="D10" s="75"/>
      <c r="E10" s="75"/>
      <c r="F10" s="75"/>
      <c r="G10" s="69"/>
      <c r="H10" s="69"/>
    </row>
    <row r="11" spans="2:8" x14ac:dyDescent="0.25">
      <c r="B11" s="8"/>
      <c r="C11" s="75"/>
      <c r="D11" s="75"/>
      <c r="E11" s="75"/>
      <c r="F11" s="75"/>
      <c r="G11" s="69"/>
      <c r="H11" s="69"/>
    </row>
    <row r="12" spans="2:8" x14ac:dyDescent="0.25">
      <c r="B12" s="16"/>
      <c r="C12" s="73"/>
      <c r="D12" s="73"/>
      <c r="E12" s="76"/>
      <c r="F12" s="74"/>
      <c r="G12" s="70"/>
      <c r="H12" s="70"/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</sheetPr>
  <dimension ref="A1:F7959"/>
  <sheetViews>
    <sheetView tabSelected="1" topLeftCell="A69" zoomScaleNormal="100" workbookViewId="0">
      <selection activeCell="I90" sqref="I90"/>
    </sheetView>
  </sheetViews>
  <sheetFormatPr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33</v>
      </c>
      <c r="B1" s="38" t="s">
        <v>184</v>
      </c>
      <c r="C1" s="39"/>
    </row>
    <row r="2" spans="1:6" ht="15" customHeight="1" x14ac:dyDescent="0.2">
      <c r="A2" s="41" t="s">
        <v>34</v>
      </c>
      <c r="B2" s="42" t="s">
        <v>185</v>
      </c>
      <c r="C2" s="39"/>
    </row>
    <row r="3" spans="1:6" s="39" customFormat="1" ht="43.5" customHeight="1" x14ac:dyDescent="0.2">
      <c r="A3" s="43" t="s">
        <v>35</v>
      </c>
      <c r="B3" s="37" t="s">
        <v>186</v>
      </c>
    </row>
    <row r="4" spans="1:6" s="39" customFormat="1" x14ac:dyDescent="0.2">
      <c r="A4" s="43" t="s">
        <v>36</v>
      </c>
      <c r="B4" s="44" t="s">
        <v>187</v>
      </c>
    </row>
    <row r="5" spans="1:6" s="39" customFormat="1" x14ac:dyDescent="0.2">
      <c r="A5" s="45"/>
      <c r="B5" s="46"/>
    </row>
    <row r="6" spans="1:6" s="39" customFormat="1" x14ac:dyDescent="0.2">
      <c r="A6" s="45" t="s">
        <v>37</v>
      </c>
      <c r="B6" s="46"/>
    </row>
    <row r="7" spans="1:6" x14ac:dyDescent="0.2">
      <c r="A7" s="47" t="s">
        <v>188</v>
      </c>
      <c r="B7" s="46"/>
      <c r="C7" s="77">
        <f>C12+C56</f>
        <v>10690161</v>
      </c>
      <c r="D7" s="77">
        <f>D12+D56</f>
        <v>10690161</v>
      </c>
      <c r="E7" s="77">
        <f>E12+E56</f>
        <v>4806084.54</v>
      </c>
      <c r="F7" s="77">
        <f>(E7*100)/D7</f>
        <v>44.958018312352827</v>
      </c>
    </row>
    <row r="8" spans="1:6" x14ac:dyDescent="0.2">
      <c r="A8" s="47" t="s">
        <v>74</v>
      </c>
      <c r="B8" s="46"/>
      <c r="C8" s="77">
        <f>C71+C78</f>
        <v>5000</v>
      </c>
      <c r="D8" s="77">
        <f>D71+D78</f>
        <v>5000</v>
      </c>
      <c r="E8" s="77">
        <f>E71+E78</f>
        <v>0</v>
      </c>
      <c r="F8" s="77">
        <f>(E8*100)/D8</f>
        <v>0</v>
      </c>
    </row>
    <row r="9" spans="1:6" x14ac:dyDescent="0.2">
      <c r="A9" s="47" t="s">
        <v>189</v>
      </c>
      <c r="B9" s="46"/>
      <c r="C9" s="77">
        <f>C90+C95</f>
        <v>15000</v>
      </c>
      <c r="D9" s="77">
        <f>D90+D95</f>
        <v>15000</v>
      </c>
      <c r="E9" s="77">
        <f>E90+E95</f>
        <v>0</v>
      </c>
      <c r="F9" s="77">
        <f>(E9*100)/D9</f>
        <v>0</v>
      </c>
    </row>
    <row r="10" spans="1:6" s="57" customFormat="1" x14ac:dyDescent="0.2"/>
    <row r="11" spans="1:6" ht="38.25" x14ac:dyDescent="0.2">
      <c r="A11" s="47" t="s">
        <v>190</v>
      </c>
      <c r="B11" s="47" t="s">
        <v>191</v>
      </c>
      <c r="C11" s="47" t="s">
        <v>43</v>
      </c>
      <c r="D11" s="47" t="s">
        <v>192</v>
      </c>
      <c r="E11" s="47" t="s">
        <v>193</v>
      </c>
      <c r="F11" s="47" t="s">
        <v>194</v>
      </c>
    </row>
    <row r="12" spans="1:6" x14ac:dyDescent="0.2">
      <c r="A12" s="49" t="s">
        <v>72</v>
      </c>
      <c r="B12" s="50" t="s">
        <v>73</v>
      </c>
      <c r="C12" s="80">
        <f>C13+C21+C51</f>
        <v>10657361</v>
      </c>
      <c r="D12" s="80">
        <f>D13+D21+D51</f>
        <v>10657361</v>
      </c>
      <c r="E12" s="80">
        <f>E13+E21+E51</f>
        <v>4799184.82</v>
      </c>
      <c r="F12" s="81">
        <f>(E12*100)/D12</f>
        <v>45.03164357480243</v>
      </c>
    </row>
    <row r="13" spans="1:6" x14ac:dyDescent="0.2">
      <c r="A13" s="51" t="s">
        <v>74</v>
      </c>
      <c r="B13" s="52" t="s">
        <v>75</v>
      </c>
      <c r="C13" s="82">
        <f>C14+C17+C19</f>
        <v>9702310</v>
      </c>
      <c r="D13" s="82">
        <f>D14+D17+D19</f>
        <v>9702310</v>
      </c>
      <c r="E13" s="82">
        <f>E14+E17+E19</f>
        <v>4381543.62</v>
      </c>
      <c r="F13" s="81">
        <f>(E13*100)/D13</f>
        <v>45.159798233616527</v>
      </c>
    </row>
    <row r="14" spans="1:6" x14ac:dyDescent="0.2">
      <c r="A14" s="53" t="s">
        <v>76</v>
      </c>
      <c r="B14" s="54" t="s">
        <v>77</v>
      </c>
      <c r="C14" s="83">
        <f>C15+C16</f>
        <v>8110000</v>
      </c>
      <c r="D14" s="83">
        <f>D15+D16</f>
        <v>8110000</v>
      </c>
      <c r="E14" s="83">
        <f>E15+E16</f>
        <v>3647591.98</v>
      </c>
      <c r="F14" s="83">
        <f>(E14*100)/D14</f>
        <v>44.976473242909989</v>
      </c>
    </row>
    <row r="15" spans="1:6" x14ac:dyDescent="0.2">
      <c r="A15" s="55" t="s">
        <v>78</v>
      </c>
      <c r="B15" s="56" t="s">
        <v>79</v>
      </c>
      <c r="C15" s="84">
        <v>7985000</v>
      </c>
      <c r="D15" s="84">
        <v>7985000</v>
      </c>
      <c r="E15" s="84">
        <v>3625759.34</v>
      </c>
      <c r="F15" s="84"/>
    </row>
    <row r="16" spans="1:6" x14ac:dyDescent="0.2">
      <c r="A16" s="55" t="s">
        <v>80</v>
      </c>
      <c r="B16" s="56" t="s">
        <v>81</v>
      </c>
      <c r="C16" s="84">
        <v>125000</v>
      </c>
      <c r="D16" s="84">
        <v>125000</v>
      </c>
      <c r="E16" s="84">
        <v>21832.639999999999</v>
      </c>
      <c r="F16" s="84"/>
    </row>
    <row r="17" spans="1:6" x14ac:dyDescent="0.2">
      <c r="A17" s="53" t="s">
        <v>82</v>
      </c>
      <c r="B17" s="54" t="s">
        <v>83</v>
      </c>
      <c r="C17" s="83">
        <f>C18</f>
        <v>277310</v>
      </c>
      <c r="D17" s="83">
        <f>D18</f>
        <v>277310</v>
      </c>
      <c r="E17" s="83">
        <f>E18</f>
        <v>144650.54</v>
      </c>
      <c r="F17" s="83">
        <f>(E17*100)/D17</f>
        <v>52.162035267390287</v>
      </c>
    </row>
    <row r="18" spans="1:6" x14ac:dyDescent="0.2">
      <c r="A18" s="55" t="s">
        <v>84</v>
      </c>
      <c r="B18" s="56" t="s">
        <v>83</v>
      </c>
      <c r="C18" s="84">
        <v>277310</v>
      </c>
      <c r="D18" s="84">
        <v>277310</v>
      </c>
      <c r="E18" s="84">
        <v>144650.54</v>
      </c>
      <c r="F18" s="84"/>
    </row>
    <row r="19" spans="1:6" x14ac:dyDescent="0.2">
      <c r="A19" s="53" t="s">
        <v>85</v>
      </c>
      <c r="B19" s="54" t="s">
        <v>86</v>
      </c>
      <c r="C19" s="83">
        <f>C20</f>
        <v>1315000</v>
      </c>
      <c r="D19" s="83">
        <f>D20</f>
        <v>1315000</v>
      </c>
      <c r="E19" s="83">
        <f>E20</f>
        <v>589301.1</v>
      </c>
      <c r="F19" s="83">
        <f>(E19*100)/D19</f>
        <v>44.813771863117871</v>
      </c>
    </row>
    <row r="20" spans="1:6" x14ac:dyDescent="0.2">
      <c r="A20" s="55" t="s">
        <v>87</v>
      </c>
      <c r="B20" s="56" t="s">
        <v>88</v>
      </c>
      <c r="C20" s="84">
        <v>1315000</v>
      </c>
      <c r="D20" s="84">
        <v>1315000</v>
      </c>
      <c r="E20" s="84">
        <v>589301.1</v>
      </c>
      <c r="F20" s="84"/>
    </row>
    <row r="21" spans="1:6" x14ac:dyDescent="0.2">
      <c r="A21" s="51" t="s">
        <v>89</v>
      </c>
      <c r="B21" s="52" t="s">
        <v>90</v>
      </c>
      <c r="C21" s="82">
        <f>C22+C26+C32+C42+C44</f>
        <v>947251</v>
      </c>
      <c r="D21" s="82">
        <f>D22+D26+D32+D42+D44</f>
        <v>947251</v>
      </c>
      <c r="E21" s="82">
        <f>E22+E26+E32+E42+E44</f>
        <v>413232.19000000006</v>
      </c>
      <c r="F21" s="81">
        <f>(E21*100)/D21</f>
        <v>43.624360386001179</v>
      </c>
    </row>
    <row r="22" spans="1:6" x14ac:dyDescent="0.2">
      <c r="A22" s="53" t="s">
        <v>91</v>
      </c>
      <c r="B22" s="54" t="s">
        <v>92</v>
      </c>
      <c r="C22" s="83">
        <f>C23+C24+C25</f>
        <v>290000</v>
      </c>
      <c r="D22" s="83">
        <f>D23+D24+D25</f>
        <v>290000</v>
      </c>
      <c r="E22" s="83">
        <f>E23+E24+E25</f>
        <v>126264.35</v>
      </c>
      <c r="F22" s="83">
        <f>(E22*100)/D22</f>
        <v>43.53943103448276</v>
      </c>
    </row>
    <row r="23" spans="1:6" x14ac:dyDescent="0.2">
      <c r="A23" s="55" t="s">
        <v>93</v>
      </c>
      <c r="B23" s="56" t="s">
        <v>94</v>
      </c>
      <c r="C23" s="84">
        <v>10000</v>
      </c>
      <c r="D23" s="84">
        <v>10000</v>
      </c>
      <c r="E23" s="84">
        <v>1583.1</v>
      </c>
      <c r="F23" s="84"/>
    </row>
    <row r="24" spans="1:6" ht="25.5" x14ac:dyDescent="0.2">
      <c r="A24" s="55" t="s">
        <v>95</v>
      </c>
      <c r="B24" s="56" t="s">
        <v>96</v>
      </c>
      <c r="C24" s="84">
        <v>270000</v>
      </c>
      <c r="D24" s="84">
        <v>270000</v>
      </c>
      <c r="E24" s="84">
        <v>121741.25</v>
      </c>
      <c r="F24" s="84"/>
    </row>
    <row r="25" spans="1:6" x14ac:dyDescent="0.2">
      <c r="A25" s="55" t="s">
        <v>97</v>
      </c>
      <c r="B25" s="56" t="s">
        <v>98</v>
      </c>
      <c r="C25" s="84">
        <v>10000</v>
      </c>
      <c r="D25" s="84">
        <v>10000</v>
      </c>
      <c r="E25" s="84">
        <v>2940</v>
      </c>
      <c r="F25" s="84"/>
    </row>
    <row r="26" spans="1:6" x14ac:dyDescent="0.2">
      <c r="A26" s="53" t="s">
        <v>99</v>
      </c>
      <c r="B26" s="54" t="s">
        <v>100</v>
      </c>
      <c r="C26" s="83">
        <f>C27+C28+C29+C30+C31</f>
        <v>297200</v>
      </c>
      <c r="D26" s="83">
        <f>D27+D28+D29+D30+D31</f>
        <v>297200</v>
      </c>
      <c r="E26" s="83">
        <f>E27+E28+E29+E30+E31</f>
        <v>157337.46000000002</v>
      </c>
      <c r="F26" s="83">
        <f>(E26*100)/D26</f>
        <v>52.939925975773889</v>
      </c>
    </row>
    <row r="27" spans="1:6" x14ac:dyDescent="0.2">
      <c r="A27" s="55" t="s">
        <v>101</v>
      </c>
      <c r="B27" s="56" t="s">
        <v>102</v>
      </c>
      <c r="C27" s="84">
        <v>113000</v>
      </c>
      <c r="D27" s="84">
        <v>113000</v>
      </c>
      <c r="E27" s="84">
        <v>53502.96</v>
      </c>
      <c r="F27" s="84"/>
    </row>
    <row r="28" spans="1:6" x14ac:dyDescent="0.2">
      <c r="A28" s="55" t="s">
        <v>103</v>
      </c>
      <c r="B28" s="56" t="s">
        <v>104</v>
      </c>
      <c r="C28" s="84">
        <v>169000</v>
      </c>
      <c r="D28" s="84">
        <v>169000</v>
      </c>
      <c r="E28" s="84">
        <v>103547.99</v>
      </c>
      <c r="F28" s="84"/>
    </row>
    <row r="29" spans="1:6" x14ac:dyDescent="0.2">
      <c r="A29" s="55" t="s">
        <v>105</v>
      </c>
      <c r="B29" s="56" t="s">
        <v>106</v>
      </c>
      <c r="C29" s="84">
        <v>10200</v>
      </c>
      <c r="D29" s="84">
        <v>10200</v>
      </c>
      <c r="E29" s="84">
        <v>69.010000000000005</v>
      </c>
      <c r="F29" s="84"/>
    </row>
    <row r="30" spans="1:6" x14ac:dyDescent="0.2">
      <c r="A30" s="55" t="s">
        <v>107</v>
      </c>
      <c r="B30" s="56" t="s">
        <v>108</v>
      </c>
      <c r="C30" s="84">
        <v>3000</v>
      </c>
      <c r="D30" s="84">
        <v>3000</v>
      </c>
      <c r="E30" s="84">
        <v>217.5</v>
      </c>
      <c r="F30" s="84"/>
    </row>
    <row r="31" spans="1:6" x14ac:dyDescent="0.2">
      <c r="A31" s="55" t="s">
        <v>109</v>
      </c>
      <c r="B31" s="56" t="s">
        <v>110</v>
      </c>
      <c r="C31" s="84">
        <v>2000</v>
      </c>
      <c r="D31" s="84">
        <v>2000</v>
      </c>
      <c r="E31" s="84">
        <v>0</v>
      </c>
      <c r="F31" s="84"/>
    </row>
    <row r="32" spans="1:6" x14ac:dyDescent="0.2">
      <c r="A32" s="53" t="s">
        <v>111</v>
      </c>
      <c r="B32" s="54" t="s">
        <v>112</v>
      </c>
      <c r="C32" s="83">
        <f>C33+C34+C35+C36+C37+C38+C39+C40+C41</f>
        <v>348300</v>
      </c>
      <c r="D32" s="83">
        <f>D33+D34+D35+D36+D37+D38+D39+D40+D41</f>
        <v>348300</v>
      </c>
      <c r="E32" s="83">
        <f>E33+E34+E35+E36+E37+E38+E39+E40+E41</f>
        <v>128301.43000000001</v>
      </c>
      <c r="F32" s="83">
        <f>(E32*100)/D32</f>
        <v>36.83647143267298</v>
      </c>
    </row>
    <row r="33" spans="1:6" x14ac:dyDescent="0.2">
      <c r="A33" s="55" t="s">
        <v>113</v>
      </c>
      <c r="B33" s="56" t="s">
        <v>114</v>
      </c>
      <c r="C33" s="84">
        <v>138000</v>
      </c>
      <c r="D33" s="84">
        <v>138000</v>
      </c>
      <c r="E33" s="84">
        <v>76799.77</v>
      </c>
      <c r="F33" s="84"/>
    </row>
    <row r="34" spans="1:6" x14ac:dyDescent="0.2">
      <c r="A34" s="55" t="s">
        <v>115</v>
      </c>
      <c r="B34" s="56" t="s">
        <v>116</v>
      </c>
      <c r="C34" s="84">
        <v>39100</v>
      </c>
      <c r="D34" s="84">
        <v>39100</v>
      </c>
      <c r="E34" s="84">
        <v>5871.66</v>
      </c>
      <c r="F34" s="84"/>
    </row>
    <row r="35" spans="1:6" x14ac:dyDescent="0.2">
      <c r="A35" s="55" t="s">
        <v>117</v>
      </c>
      <c r="B35" s="56" t="s">
        <v>118</v>
      </c>
      <c r="C35" s="84">
        <v>1000</v>
      </c>
      <c r="D35" s="84">
        <v>1000</v>
      </c>
      <c r="E35" s="84">
        <v>117.5</v>
      </c>
      <c r="F35" s="84"/>
    </row>
    <row r="36" spans="1:6" x14ac:dyDescent="0.2">
      <c r="A36" s="55" t="s">
        <v>119</v>
      </c>
      <c r="B36" s="56" t="s">
        <v>120</v>
      </c>
      <c r="C36" s="84">
        <v>82300</v>
      </c>
      <c r="D36" s="84">
        <v>82300</v>
      </c>
      <c r="E36" s="84">
        <v>37183.58</v>
      </c>
      <c r="F36" s="84"/>
    </row>
    <row r="37" spans="1:6" x14ac:dyDescent="0.2">
      <c r="A37" s="55" t="s">
        <v>121</v>
      </c>
      <c r="B37" s="56" t="s">
        <v>122</v>
      </c>
      <c r="C37" s="84">
        <v>13300</v>
      </c>
      <c r="D37" s="84">
        <v>13300</v>
      </c>
      <c r="E37" s="84">
        <v>6688.75</v>
      </c>
      <c r="F37" s="84"/>
    </row>
    <row r="38" spans="1:6" x14ac:dyDescent="0.2">
      <c r="A38" s="55" t="s">
        <v>123</v>
      </c>
      <c r="B38" s="56" t="s">
        <v>124</v>
      </c>
      <c r="C38" s="84">
        <v>26880</v>
      </c>
      <c r="D38" s="84">
        <v>26880</v>
      </c>
      <c r="E38" s="84">
        <v>196</v>
      </c>
      <c r="F38" s="84"/>
    </row>
    <row r="39" spans="1:6" x14ac:dyDescent="0.2">
      <c r="A39" s="55" t="s">
        <v>125</v>
      </c>
      <c r="B39" s="56" t="s">
        <v>126</v>
      </c>
      <c r="C39" s="84">
        <v>30000</v>
      </c>
      <c r="D39" s="84">
        <v>30000</v>
      </c>
      <c r="E39" s="84">
        <v>112.5</v>
      </c>
      <c r="F39" s="84"/>
    </row>
    <row r="40" spans="1:6" x14ac:dyDescent="0.2">
      <c r="A40" s="55" t="s">
        <v>127</v>
      </c>
      <c r="B40" s="56" t="s">
        <v>128</v>
      </c>
      <c r="C40" s="84">
        <v>220</v>
      </c>
      <c r="D40" s="84">
        <v>220</v>
      </c>
      <c r="E40" s="84">
        <v>20.51</v>
      </c>
      <c r="F40" s="84"/>
    </row>
    <row r="41" spans="1:6" x14ac:dyDescent="0.2">
      <c r="A41" s="55" t="s">
        <v>129</v>
      </c>
      <c r="B41" s="56" t="s">
        <v>130</v>
      </c>
      <c r="C41" s="84">
        <v>17500</v>
      </c>
      <c r="D41" s="84">
        <v>17500</v>
      </c>
      <c r="E41" s="84">
        <v>1311.16</v>
      </c>
      <c r="F41" s="84"/>
    </row>
    <row r="42" spans="1:6" x14ac:dyDescent="0.2">
      <c r="A42" s="53" t="s">
        <v>131</v>
      </c>
      <c r="B42" s="54" t="s">
        <v>132</v>
      </c>
      <c r="C42" s="83">
        <f>C43</f>
        <v>50</v>
      </c>
      <c r="D42" s="83">
        <f>D43</f>
        <v>50</v>
      </c>
      <c r="E42" s="83">
        <f>E43</f>
        <v>0</v>
      </c>
      <c r="F42" s="83">
        <f>(E42*100)/D42</f>
        <v>0</v>
      </c>
    </row>
    <row r="43" spans="1:6" ht="25.5" x14ac:dyDescent="0.2">
      <c r="A43" s="55" t="s">
        <v>133</v>
      </c>
      <c r="B43" s="56" t="s">
        <v>134</v>
      </c>
      <c r="C43" s="84">
        <v>50</v>
      </c>
      <c r="D43" s="84">
        <v>50</v>
      </c>
      <c r="E43" s="84">
        <v>0</v>
      </c>
      <c r="F43" s="84"/>
    </row>
    <row r="44" spans="1:6" x14ac:dyDescent="0.2">
      <c r="A44" s="53" t="s">
        <v>135</v>
      </c>
      <c r="B44" s="54" t="s">
        <v>136</v>
      </c>
      <c r="C44" s="83">
        <f>C45+C46+C47+C48+C49+C50</f>
        <v>11701</v>
      </c>
      <c r="D44" s="83">
        <f>D45+D46+D47+D48+D49+D50</f>
        <v>11701</v>
      </c>
      <c r="E44" s="83">
        <f>E45+E46+E47+E48+E49+E50</f>
        <v>1328.95</v>
      </c>
      <c r="F44" s="83">
        <f>(E44*100)/D44</f>
        <v>11.357576275532006</v>
      </c>
    </row>
    <row r="45" spans="1:6" x14ac:dyDescent="0.2">
      <c r="A45" s="55" t="s">
        <v>137</v>
      </c>
      <c r="B45" s="56" t="s">
        <v>138</v>
      </c>
      <c r="C45" s="84">
        <v>3300</v>
      </c>
      <c r="D45" s="84">
        <v>3300</v>
      </c>
      <c r="E45" s="84">
        <v>816.75</v>
      </c>
      <c r="F45" s="84"/>
    </row>
    <row r="46" spans="1:6" x14ac:dyDescent="0.2">
      <c r="A46" s="55" t="s">
        <v>139</v>
      </c>
      <c r="B46" s="56" t="s">
        <v>140</v>
      </c>
      <c r="C46" s="84">
        <v>7000</v>
      </c>
      <c r="D46" s="84">
        <v>7000</v>
      </c>
      <c r="E46" s="84">
        <v>221.79</v>
      </c>
      <c r="F46" s="84"/>
    </row>
    <row r="47" spans="1:6" x14ac:dyDescent="0.2">
      <c r="A47" s="55" t="s">
        <v>141</v>
      </c>
      <c r="B47" s="56" t="s">
        <v>142</v>
      </c>
      <c r="C47" s="84">
        <v>410</v>
      </c>
      <c r="D47" s="84">
        <v>410</v>
      </c>
      <c r="E47" s="84">
        <v>0</v>
      </c>
      <c r="F47" s="84"/>
    </row>
    <row r="48" spans="1:6" x14ac:dyDescent="0.2">
      <c r="A48" s="55" t="s">
        <v>143</v>
      </c>
      <c r="B48" s="56" t="s">
        <v>144</v>
      </c>
      <c r="C48" s="84">
        <v>770</v>
      </c>
      <c r="D48" s="84">
        <v>770</v>
      </c>
      <c r="E48" s="84">
        <v>265.5</v>
      </c>
      <c r="F48" s="84"/>
    </row>
    <row r="49" spans="1:6" x14ac:dyDescent="0.2">
      <c r="A49" s="55" t="s">
        <v>145</v>
      </c>
      <c r="B49" s="56" t="s">
        <v>146</v>
      </c>
      <c r="C49" s="84">
        <v>10</v>
      </c>
      <c r="D49" s="84">
        <v>10</v>
      </c>
      <c r="E49" s="84">
        <v>0</v>
      </c>
      <c r="F49" s="84"/>
    </row>
    <row r="50" spans="1:6" x14ac:dyDescent="0.2">
      <c r="A50" s="55" t="s">
        <v>147</v>
      </c>
      <c r="B50" s="56" t="s">
        <v>136</v>
      </c>
      <c r="C50" s="84">
        <v>211</v>
      </c>
      <c r="D50" s="84">
        <v>211</v>
      </c>
      <c r="E50" s="84">
        <v>24.91</v>
      </c>
      <c r="F50" s="84"/>
    </row>
    <row r="51" spans="1:6" x14ac:dyDescent="0.2">
      <c r="A51" s="51" t="s">
        <v>148</v>
      </c>
      <c r="B51" s="52" t="s">
        <v>149</v>
      </c>
      <c r="C51" s="82">
        <f>C52+C54</f>
        <v>7800</v>
      </c>
      <c r="D51" s="82">
        <f>D52+D54</f>
        <v>7800</v>
      </c>
      <c r="E51" s="82">
        <f>E52+E54</f>
        <v>4409.01</v>
      </c>
      <c r="F51" s="81">
        <f>(E51*100)/D51</f>
        <v>56.525769230769228</v>
      </c>
    </row>
    <row r="52" spans="1:6" x14ac:dyDescent="0.2">
      <c r="A52" s="53" t="s">
        <v>150</v>
      </c>
      <c r="B52" s="54" t="s">
        <v>151</v>
      </c>
      <c r="C52" s="83">
        <f>C53</f>
        <v>2800</v>
      </c>
      <c r="D52" s="83">
        <f>D53</f>
        <v>2800</v>
      </c>
      <c r="E52" s="83">
        <f>E53</f>
        <v>1459.01</v>
      </c>
      <c r="F52" s="83">
        <f>(E52*100)/D52</f>
        <v>52.107500000000002</v>
      </c>
    </row>
    <row r="53" spans="1:6" ht="25.5" x14ac:dyDescent="0.2">
      <c r="A53" s="55" t="s">
        <v>152</v>
      </c>
      <c r="B53" s="56" t="s">
        <v>153</v>
      </c>
      <c r="C53" s="84">
        <v>2800</v>
      </c>
      <c r="D53" s="84">
        <v>2800</v>
      </c>
      <c r="E53" s="84">
        <v>1459.01</v>
      </c>
      <c r="F53" s="84"/>
    </row>
    <row r="54" spans="1:6" x14ac:dyDescent="0.2">
      <c r="A54" s="53" t="s">
        <v>154</v>
      </c>
      <c r="B54" s="54" t="s">
        <v>155</v>
      </c>
      <c r="C54" s="83">
        <f>C55</f>
        <v>5000</v>
      </c>
      <c r="D54" s="83">
        <f>D55</f>
        <v>5000</v>
      </c>
      <c r="E54" s="83">
        <f>E55</f>
        <v>2950</v>
      </c>
      <c r="F54" s="83">
        <f>(E54*100)/D54</f>
        <v>59</v>
      </c>
    </row>
    <row r="55" spans="1:6" x14ac:dyDescent="0.2">
      <c r="A55" s="55" t="s">
        <v>156</v>
      </c>
      <c r="B55" s="56" t="s">
        <v>157</v>
      </c>
      <c r="C55" s="84">
        <v>5000</v>
      </c>
      <c r="D55" s="84">
        <v>5000</v>
      </c>
      <c r="E55" s="84">
        <v>2950</v>
      </c>
      <c r="F55" s="84"/>
    </row>
    <row r="56" spans="1:6" x14ac:dyDescent="0.2">
      <c r="A56" s="49" t="s">
        <v>158</v>
      </c>
      <c r="B56" s="50" t="s">
        <v>159</v>
      </c>
      <c r="C56" s="80">
        <f>C57</f>
        <v>32800</v>
      </c>
      <c r="D56" s="80">
        <f>D57</f>
        <v>32800</v>
      </c>
      <c r="E56" s="80">
        <f>E57</f>
        <v>6899.72</v>
      </c>
      <c r="F56" s="81">
        <f>(E56*100)/D56</f>
        <v>21.035731707317073</v>
      </c>
    </row>
    <row r="57" spans="1:6" x14ac:dyDescent="0.2">
      <c r="A57" s="51" t="s">
        <v>160</v>
      </c>
      <c r="B57" s="52" t="s">
        <v>161</v>
      </c>
      <c r="C57" s="82">
        <f>C58+C63</f>
        <v>32800</v>
      </c>
      <c r="D57" s="82">
        <f>D58+D63</f>
        <v>32800</v>
      </c>
      <c r="E57" s="82">
        <f>E58+E63</f>
        <v>6899.72</v>
      </c>
      <c r="F57" s="81">
        <f>(E57*100)/D57</f>
        <v>21.035731707317073</v>
      </c>
    </row>
    <row r="58" spans="1:6" x14ac:dyDescent="0.2">
      <c r="A58" s="53" t="s">
        <v>162</v>
      </c>
      <c r="B58" s="54" t="s">
        <v>163</v>
      </c>
      <c r="C58" s="83">
        <f>C59+C60+C61+C62</f>
        <v>20300</v>
      </c>
      <c r="D58" s="83">
        <f>D59+D60+D61+D62</f>
        <v>20300</v>
      </c>
      <c r="E58" s="83">
        <f>E59+E60+E61+E62</f>
        <v>0</v>
      </c>
      <c r="F58" s="83">
        <f>(E58*100)/D58</f>
        <v>0</v>
      </c>
    </row>
    <row r="59" spans="1:6" x14ac:dyDescent="0.2">
      <c r="A59" s="55" t="s">
        <v>164</v>
      </c>
      <c r="B59" s="56" t="s">
        <v>165</v>
      </c>
      <c r="C59" s="84">
        <v>10300</v>
      </c>
      <c r="D59" s="84">
        <v>10300</v>
      </c>
      <c r="E59" s="84">
        <v>0</v>
      </c>
      <c r="F59" s="84"/>
    </row>
    <row r="60" spans="1:6" x14ac:dyDescent="0.2">
      <c r="A60" s="55" t="s">
        <v>166</v>
      </c>
      <c r="B60" s="56" t="s">
        <v>167</v>
      </c>
      <c r="C60" s="84">
        <v>7500</v>
      </c>
      <c r="D60" s="84">
        <v>7500</v>
      </c>
      <c r="E60" s="84">
        <v>0</v>
      </c>
      <c r="F60" s="84"/>
    </row>
    <row r="61" spans="1:6" x14ac:dyDescent="0.2">
      <c r="A61" s="55" t="s">
        <v>168</v>
      </c>
      <c r="B61" s="56" t="s">
        <v>169</v>
      </c>
      <c r="C61" s="84">
        <v>2000</v>
      </c>
      <c r="D61" s="84">
        <v>2000</v>
      </c>
      <c r="E61" s="84">
        <v>0</v>
      </c>
      <c r="F61" s="84"/>
    </row>
    <row r="62" spans="1:6" x14ac:dyDescent="0.2">
      <c r="A62" s="55" t="s">
        <v>170</v>
      </c>
      <c r="B62" s="56" t="s">
        <v>171</v>
      </c>
      <c r="C62" s="84">
        <v>500</v>
      </c>
      <c r="D62" s="84">
        <v>500</v>
      </c>
      <c r="E62" s="84">
        <v>0</v>
      </c>
      <c r="F62" s="84"/>
    </row>
    <row r="63" spans="1:6" x14ac:dyDescent="0.2">
      <c r="A63" s="53" t="s">
        <v>172</v>
      </c>
      <c r="B63" s="54" t="s">
        <v>173</v>
      </c>
      <c r="C63" s="83">
        <f>C64</f>
        <v>12500</v>
      </c>
      <c r="D63" s="83">
        <f>D64</f>
        <v>12500</v>
      </c>
      <c r="E63" s="83">
        <f>E64</f>
        <v>6899.72</v>
      </c>
      <c r="F63" s="83">
        <f>(E63*100)/D63</f>
        <v>55.197760000000002</v>
      </c>
    </row>
    <row r="64" spans="1:6" x14ac:dyDescent="0.2">
      <c r="A64" s="55" t="s">
        <v>174</v>
      </c>
      <c r="B64" s="56" t="s">
        <v>175</v>
      </c>
      <c r="C64" s="84">
        <v>12500</v>
      </c>
      <c r="D64" s="84">
        <v>12500</v>
      </c>
      <c r="E64" s="84">
        <v>6899.72</v>
      </c>
      <c r="F64" s="84"/>
    </row>
    <row r="65" spans="1:6" x14ac:dyDescent="0.2">
      <c r="A65" s="49" t="s">
        <v>50</v>
      </c>
      <c r="B65" s="50" t="s">
        <v>51</v>
      </c>
      <c r="C65" s="80">
        <f t="shared" ref="C65:E66" si="0">C66</f>
        <v>10690161</v>
      </c>
      <c r="D65" s="80">
        <f t="shared" si="0"/>
        <v>10690161</v>
      </c>
      <c r="E65" s="80">
        <f t="shared" si="0"/>
        <v>4806084.54</v>
      </c>
      <c r="F65" s="81">
        <f>(E65*100)/D65</f>
        <v>44.958018312352827</v>
      </c>
    </row>
    <row r="66" spans="1:6" x14ac:dyDescent="0.2">
      <c r="A66" s="51" t="s">
        <v>64</v>
      </c>
      <c r="B66" s="52" t="s">
        <v>65</v>
      </c>
      <c r="C66" s="82">
        <f t="shared" si="0"/>
        <v>10690161</v>
      </c>
      <c r="D66" s="82">
        <f t="shared" si="0"/>
        <v>10690161</v>
      </c>
      <c r="E66" s="82">
        <f t="shared" si="0"/>
        <v>4806084.54</v>
      </c>
      <c r="F66" s="81">
        <f>(E66*100)/D66</f>
        <v>44.958018312352827</v>
      </c>
    </row>
    <row r="67" spans="1:6" ht="25.5" x14ac:dyDescent="0.2">
      <c r="A67" s="53" t="s">
        <v>66</v>
      </c>
      <c r="B67" s="54" t="s">
        <v>67</v>
      </c>
      <c r="C67" s="83">
        <f>C68+C69</f>
        <v>10690161</v>
      </c>
      <c r="D67" s="83">
        <f>D68+D69</f>
        <v>10690161</v>
      </c>
      <c r="E67" s="83">
        <f>E68+E69</f>
        <v>4806084.54</v>
      </c>
      <c r="F67" s="83">
        <f>(E67*100)/D67</f>
        <v>44.958018312352827</v>
      </c>
    </row>
    <row r="68" spans="1:6" x14ac:dyDescent="0.2">
      <c r="A68" s="55" t="s">
        <v>68</v>
      </c>
      <c r="B68" s="56" t="s">
        <v>69</v>
      </c>
      <c r="C68" s="84">
        <v>10657361</v>
      </c>
      <c r="D68" s="84">
        <v>10657361</v>
      </c>
      <c r="E68" s="84">
        <v>4799184.82</v>
      </c>
      <c r="F68" s="84"/>
    </row>
    <row r="69" spans="1:6" ht="25.5" x14ac:dyDescent="0.2">
      <c r="A69" s="55" t="s">
        <v>70</v>
      </c>
      <c r="B69" s="56" t="s">
        <v>71</v>
      </c>
      <c r="C69" s="84">
        <v>32800</v>
      </c>
      <c r="D69" s="84">
        <v>32800</v>
      </c>
      <c r="E69" s="84">
        <v>6899.72</v>
      </c>
      <c r="F69" s="84"/>
    </row>
    <row r="70" spans="1:6" x14ac:dyDescent="0.2">
      <c r="A70" s="48" t="s">
        <v>188</v>
      </c>
      <c r="B70" s="48" t="s">
        <v>195</v>
      </c>
      <c r="C70" s="78"/>
      <c r="D70" s="78"/>
      <c r="E70" s="78"/>
      <c r="F70" s="79" t="e">
        <f>(E70*100)/D70</f>
        <v>#DIV/0!</v>
      </c>
    </row>
    <row r="71" spans="1:6" x14ac:dyDescent="0.2">
      <c r="A71" s="49" t="s">
        <v>72</v>
      </c>
      <c r="B71" s="50" t="s">
        <v>73</v>
      </c>
      <c r="C71" s="80">
        <f>C72</f>
        <v>2400</v>
      </c>
      <c r="D71" s="80">
        <f>D72</f>
        <v>2400</v>
      </c>
      <c r="E71" s="80">
        <f>E72</f>
        <v>0</v>
      </c>
      <c r="F71" s="81">
        <f>(E71*100)/D71</f>
        <v>0</v>
      </c>
    </row>
    <row r="72" spans="1:6" x14ac:dyDescent="0.2">
      <c r="A72" s="51" t="s">
        <v>89</v>
      </c>
      <c r="B72" s="52" t="s">
        <v>90</v>
      </c>
      <c r="C72" s="82">
        <f>C73+C76</f>
        <v>2400</v>
      </c>
      <c r="D72" s="82">
        <f>D73+D76</f>
        <v>2400</v>
      </c>
      <c r="E72" s="82">
        <f>E73+E76</f>
        <v>0</v>
      </c>
      <c r="F72" s="81">
        <f>(E72*100)/D72</f>
        <v>0</v>
      </c>
    </row>
    <row r="73" spans="1:6" x14ac:dyDescent="0.2">
      <c r="A73" s="53" t="s">
        <v>99</v>
      </c>
      <c r="B73" s="54" t="s">
        <v>100</v>
      </c>
      <c r="C73" s="83">
        <f>C74+C75</f>
        <v>2400</v>
      </c>
      <c r="D73" s="83">
        <f>D74+D75</f>
        <v>2400</v>
      </c>
      <c r="E73" s="83">
        <f>E74+E75</f>
        <v>0</v>
      </c>
      <c r="F73" s="83">
        <f>(E73*100)/D73</f>
        <v>0</v>
      </c>
    </row>
    <row r="74" spans="1:6" x14ac:dyDescent="0.2">
      <c r="A74" s="55" t="s">
        <v>101</v>
      </c>
      <c r="B74" s="56" t="s">
        <v>102</v>
      </c>
      <c r="C74" s="84">
        <v>1600</v>
      </c>
      <c r="D74" s="84">
        <v>1600</v>
      </c>
      <c r="E74" s="84">
        <v>0</v>
      </c>
      <c r="F74" s="84"/>
    </row>
    <row r="75" spans="1:6" x14ac:dyDescent="0.2">
      <c r="A75" s="55" t="s">
        <v>103</v>
      </c>
      <c r="B75" s="56" t="s">
        <v>104</v>
      </c>
      <c r="C75" s="84">
        <v>800</v>
      </c>
      <c r="D75" s="84">
        <v>800</v>
      </c>
      <c r="E75" s="84">
        <v>0</v>
      </c>
      <c r="F75" s="84"/>
    </row>
    <row r="76" spans="1:6" x14ac:dyDescent="0.2">
      <c r="A76" s="53" t="s">
        <v>135</v>
      </c>
      <c r="B76" s="54" t="s">
        <v>136</v>
      </c>
      <c r="C76" s="83">
        <f>C77</f>
        <v>0</v>
      </c>
      <c r="D76" s="83">
        <f>D77</f>
        <v>0</v>
      </c>
      <c r="E76" s="83">
        <f>E77</f>
        <v>0</v>
      </c>
      <c r="F76" s="83" t="e">
        <f>(E76*100)/D76</f>
        <v>#DIV/0!</v>
      </c>
    </row>
    <row r="77" spans="1:6" x14ac:dyDescent="0.2">
      <c r="A77" s="55" t="s">
        <v>139</v>
      </c>
      <c r="B77" s="56" t="s">
        <v>140</v>
      </c>
      <c r="C77" s="84">
        <v>0</v>
      </c>
      <c r="D77" s="84">
        <v>0</v>
      </c>
      <c r="E77" s="84">
        <v>0</v>
      </c>
      <c r="F77" s="84"/>
    </row>
    <row r="78" spans="1:6" x14ac:dyDescent="0.2">
      <c r="A78" s="49" t="s">
        <v>158</v>
      </c>
      <c r="B78" s="50" t="s">
        <v>159</v>
      </c>
      <c r="C78" s="80">
        <f t="shared" ref="C78:E79" si="1">C79</f>
        <v>2600</v>
      </c>
      <c r="D78" s="80">
        <f t="shared" si="1"/>
        <v>2600</v>
      </c>
      <c r="E78" s="80">
        <f t="shared" si="1"/>
        <v>0</v>
      </c>
      <c r="F78" s="81">
        <f>(E78*100)/D78</f>
        <v>0</v>
      </c>
    </row>
    <row r="79" spans="1:6" x14ac:dyDescent="0.2">
      <c r="A79" s="51" t="s">
        <v>160</v>
      </c>
      <c r="B79" s="52" t="s">
        <v>161</v>
      </c>
      <c r="C79" s="82">
        <f t="shared" si="1"/>
        <v>2600</v>
      </c>
      <c r="D79" s="82">
        <f t="shared" si="1"/>
        <v>2600</v>
      </c>
      <c r="E79" s="82">
        <f t="shared" si="1"/>
        <v>0</v>
      </c>
      <c r="F79" s="81">
        <f>(E79*100)/D79</f>
        <v>0</v>
      </c>
    </row>
    <row r="80" spans="1:6" x14ac:dyDescent="0.2">
      <c r="A80" s="53" t="s">
        <v>162</v>
      </c>
      <c r="B80" s="54" t="s">
        <v>163</v>
      </c>
      <c r="C80" s="83">
        <f>C81+C82+C83+C84</f>
        <v>2600</v>
      </c>
      <c r="D80" s="83">
        <f>D81+D82+D83+D84</f>
        <v>2600</v>
      </c>
      <c r="E80" s="83">
        <f>E81+E82+E83+E84</f>
        <v>0</v>
      </c>
      <c r="F80" s="83">
        <f>(E80*100)/D80</f>
        <v>0</v>
      </c>
    </row>
    <row r="81" spans="1:6" x14ac:dyDescent="0.2">
      <c r="A81" s="55" t="s">
        <v>164</v>
      </c>
      <c r="B81" s="56" t="s">
        <v>165</v>
      </c>
      <c r="C81" s="84">
        <v>1000</v>
      </c>
      <c r="D81" s="84">
        <v>1000</v>
      </c>
      <c r="E81" s="84">
        <v>0</v>
      </c>
      <c r="F81" s="84"/>
    </row>
    <row r="82" spans="1:6" x14ac:dyDescent="0.2">
      <c r="A82" s="55" t="s">
        <v>166</v>
      </c>
      <c r="B82" s="56" t="s">
        <v>167</v>
      </c>
      <c r="C82" s="84">
        <v>500</v>
      </c>
      <c r="D82" s="84">
        <v>500</v>
      </c>
      <c r="E82" s="84">
        <v>0</v>
      </c>
      <c r="F82" s="84"/>
    </row>
    <row r="83" spans="1:6" x14ac:dyDescent="0.2">
      <c r="A83" s="55" t="s">
        <v>168</v>
      </c>
      <c r="B83" s="56" t="s">
        <v>169</v>
      </c>
      <c r="C83" s="84">
        <v>1000</v>
      </c>
      <c r="D83" s="84">
        <v>1000</v>
      </c>
      <c r="E83" s="84">
        <v>0</v>
      </c>
      <c r="F83" s="84"/>
    </row>
    <row r="84" spans="1:6" x14ac:dyDescent="0.2">
      <c r="A84" s="55" t="s">
        <v>170</v>
      </c>
      <c r="B84" s="56" t="s">
        <v>171</v>
      </c>
      <c r="C84" s="84">
        <v>100</v>
      </c>
      <c r="D84" s="84">
        <v>100</v>
      </c>
      <c r="E84" s="84">
        <v>0</v>
      </c>
      <c r="F84" s="84"/>
    </row>
    <row r="85" spans="1:6" x14ac:dyDescent="0.2">
      <c r="A85" s="49" t="s">
        <v>50</v>
      </c>
      <c r="B85" s="50" t="s">
        <v>51</v>
      </c>
      <c r="C85" s="80">
        <f t="shared" ref="C85:E87" si="2">C86</f>
        <v>5000</v>
      </c>
      <c r="D85" s="80">
        <f t="shared" si="2"/>
        <v>5000</v>
      </c>
      <c r="E85" s="80">
        <f t="shared" si="2"/>
        <v>1690.76</v>
      </c>
      <c r="F85" s="81">
        <f>(E85*100)/D85</f>
        <v>33.815199999999997</v>
      </c>
    </row>
    <row r="86" spans="1:6" x14ac:dyDescent="0.2">
      <c r="A86" s="51" t="s">
        <v>58</v>
      </c>
      <c r="B86" s="52" t="s">
        <v>59</v>
      </c>
      <c r="C86" s="82">
        <f t="shared" si="2"/>
        <v>5000</v>
      </c>
      <c r="D86" s="82">
        <f t="shared" si="2"/>
        <v>5000</v>
      </c>
      <c r="E86" s="82">
        <f t="shared" si="2"/>
        <v>1690.76</v>
      </c>
      <c r="F86" s="81">
        <f>(E86*100)/D86</f>
        <v>33.815199999999997</v>
      </c>
    </row>
    <row r="87" spans="1:6" x14ac:dyDescent="0.2">
      <c r="A87" s="53" t="s">
        <v>60</v>
      </c>
      <c r="B87" s="54" t="s">
        <v>61</v>
      </c>
      <c r="C87" s="83">
        <f t="shared" si="2"/>
        <v>5000</v>
      </c>
      <c r="D87" s="83">
        <f t="shared" si="2"/>
        <v>5000</v>
      </c>
      <c r="E87" s="83">
        <f t="shared" si="2"/>
        <v>1690.76</v>
      </c>
      <c r="F87" s="83">
        <f>(E87*100)/D87</f>
        <v>33.815199999999997</v>
      </c>
    </row>
    <row r="88" spans="1:6" x14ac:dyDescent="0.2">
      <c r="A88" s="55" t="s">
        <v>62</v>
      </c>
      <c r="B88" s="56" t="s">
        <v>63</v>
      </c>
      <c r="C88" s="84">
        <v>5000</v>
      </c>
      <c r="D88" s="84">
        <v>5000</v>
      </c>
      <c r="E88" s="84">
        <v>1690.76</v>
      </c>
      <c r="F88" s="84"/>
    </row>
    <row r="89" spans="1:6" x14ac:dyDescent="0.2">
      <c r="A89" s="48" t="s">
        <v>74</v>
      </c>
      <c r="B89" s="48" t="s">
        <v>196</v>
      </c>
      <c r="C89" s="78"/>
      <c r="D89" s="78"/>
      <c r="E89" s="78"/>
      <c r="F89" s="79" t="e">
        <f>(E89*100)/D89</f>
        <v>#DIV/0!</v>
      </c>
    </row>
    <row r="90" spans="1:6" x14ac:dyDescent="0.2">
      <c r="A90" s="49" t="s">
        <v>72</v>
      </c>
      <c r="B90" s="50" t="s">
        <v>73</v>
      </c>
      <c r="C90" s="80">
        <f t="shared" ref="C90:E91" si="3">C91</f>
        <v>14000</v>
      </c>
      <c r="D90" s="80">
        <f t="shared" si="3"/>
        <v>14000</v>
      </c>
      <c r="E90" s="80">
        <f t="shared" si="3"/>
        <v>0</v>
      </c>
      <c r="F90" s="81">
        <f>(E90*100)/D90</f>
        <v>0</v>
      </c>
    </row>
    <row r="91" spans="1:6" x14ac:dyDescent="0.2">
      <c r="A91" s="51" t="s">
        <v>89</v>
      </c>
      <c r="B91" s="52" t="s">
        <v>90</v>
      </c>
      <c r="C91" s="82">
        <f t="shared" si="3"/>
        <v>14000</v>
      </c>
      <c r="D91" s="82">
        <f t="shared" si="3"/>
        <v>14000</v>
      </c>
      <c r="E91" s="82">
        <f t="shared" si="3"/>
        <v>0</v>
      </c>
      <c r="F91" s="81">
        <f>(E91*100)/D91</f>
        <v>0</v>
      </c>
    </row>
    <row r="92" spans="1:6" x14ac:dyDescent="0.2">
      <c r="A92" s="53" t="s">
        <v>111</v>
      </c>
      <c r="B92" s="54" t="s">
        <v>112</v>
      </c>
      <c r="C92" s="83">
        <f>C93+C94</f>
        <v>14000</v>
      </c>
      <c r="D92" s="83">
        <f>D93+D94</f>
        <v>14000</v>
      </c>
      <c r="E92" s="83">
        <f>E93+E94</f>
        <v>0</v>
      </c>
      <c r="F92" s="83">
        <f>(E92*100)/D92</f>
        <v>0</v>
      </c>
    </row>
    <row r="93" spans="1:6" x14ac:dyDescent="0.2">
      <c r="A93" s="55" t="s">
        <v>115</v>
      </c>
      <c r="B93" s="56" t="s">
        <v>116</v>
      </c>
      <c r="C93" s="84">
        <v>2000</v>
      </c>
      <c r="D93" s="84">
        <v>2000</v>
      </c>
      <c r="E93" s="84">
        <v>0</v>
      </c>
      <c r="F93" s="84"/>
    </row>
    <row r="94" spans="1:6" x14ac:dyDescent="0.2">
      <c r="A94" s="55" t="s">
        <v>125</v>
      </c>
      <c r="B94" s="56" t="s">
        <v>126</v>
      </c>
      <c r="C94" s="84">
        <v>12000</v>
      </c>
      <c r="D94" s="84">
        <v>12000</v>
      </c>
      <c r="E94" s="84">
        <v>0</v>
      </c>
      <c r="F94" s="84"/>
    </row>
    <row r="95" spans="1:6" x14ac:dyDescent="0.2">
      <c r="A95" s="49" t="s">
        <v>158</v>
      </c>
      <c r="B95" s="50" t="s">
        <v>159</v>
      </c>
      <c r="C95" s="80">
        <f t="shared" ref="C95:E97" si="4">C96</f>
        <v>1000</v>
      </c>
      <c r="D95" s="80">
        <f t="shared" si="4"/>
        <v>1000</v>
      </c>
      <c r="E95" s="80">
        <f t="shared" si="4"/>
        <v>0</v>
      </c>
      <c r="F95" s="81">
        <f>(E95*100)/D95</f>
        <v>0</v>
      </c>
    </row>
    <row r="96" spans="1:6" x14ac:dyDescent="0.2">
      <c r="A96" s="51" t="s">
        <v>160</v>
      </c>
      <c r="B96" s="52" t="s">
        <v>161</v>
      </c>
      <c r="C96" s="82">
        <f t="shared" si="4"/>
        <v>1000</v>
      </c>
      <c r="D96" s="82">
        <f t="shared" si="4"/>
        <v>1000</v>
      </c>
      <c r="E96" s="82">
        <f t="shared" si="4"/>
        <v>0</v>
      </c>
      <c r="F96" s="81">
        <f>(E96*100)/D96</f>
        <v>0</v>
      </c>
    </row>
    <row r="97" spans="1:6" x14ac:dyDescent="0.2">
      <c r="A97" s="53" t="s">
        <v>162</v>
      </c>
      <c r="B97" s="54" t="s">
        <v>163</v>
      </c>
      <c r="C97" s="83">
        <f t="shared" si="4"/>
        <v>1000</v>
      </c>
      <c r="D97" s="83">
        <f t="shared" si="4"/>
        <v>1000</v>
      </c>
      <c r="E97" s="83">
        <f t="shared" si="4"/>
        <v>0</v>
      </c>
      <c r="F97" s="83">
        <f>(E97*100)/D97</f>
        <v>0</v>
      </c>
    </row>
    <row r="98" spans="1:6" x14ac:dyDescent="0.2">
      <c r="A98" s="55" t="s">
        <v>164</v>
      </c>
      <c r="B98" s="56" t="s">
        <v>165</v>
      </c>
      <c r="C98" s="84">
        <v>1000</v>
      </c>
      <c r="D98" s="84">
        <v>1000</v>
      </c>
      <c r="E98" s="84">
        <v>0</v>
      </c>
      <c r="F98" s="84"/>
    </row>
    <row r="99" spans="1:6" x14ac:dyDescent="0.2">
      <c r="A99" s="49" t="s">
        <v>50</v>
      </c>
      <c r="B99" s="50" t="s">
        <v>51</v>
      </c>
      <c r="C99" s="80">
        <f t="shared" ref="C99:E101" si="5">C100</f>
        <v>15000</v>
      </c>
      <c r="D99" s="80">
        <f t="shared" si="5"/>
        <v>15000</v>
      </c>
      <c r="E99" s="80">
        <f t="shared" si="5"/>
        <v>1306.43</v>
      </c>
      <c r="F99" s="81">
        <f>(E99*100)/D99</f>
        <v>8.7095333333333329</v>
      </c>
    </row>
    <row r="100" spans="1:6" x14ac:dyDescent="0.2">
      <c r="A100" s="51" t="s">
        <v>52</v>
      </c>
      <c r="B100" s="52" t="s">
        <v>53</v>
      </c>
      <c r="C100" s="82">
        <f t="shared" si="5"/>
        <v>15000</v>
      </c>
      <c r="D100" s="82">
        <f t="shared" si="5"/>
        <v>15000</v>
      </c>
      <c r="E100" s="82">
        <f t="shared" si="5"/>
        <v>1306.43</v>
      </c>
      <c r="F100" s="81">
        <f>(E100*100)/D100</f>
        <v>8.7095333333333329</v>
      </c>
    </row>
    <row r="101" spans="1:6" x14ac:dyDescent="0.2">
      <c r="A101" s="53" t="s">
        <v>54</v>
      </c>
      <c r="B101" s="54" t="s">
        <v>55</v>
      </c>
      <c r="C101" s="83">
        <f t="shared" si="5"/>
        <v>15000</v>
      </c>
      <c r="D101" s="83">
        <f t="shared" si="5"/>
        <v>15000</v>
      </c>
      <c r="E101" s="83">
        <f t="shared" si="5"/>
        <v>1306.43</v>
      </c>
      <c r="F101" s="83">
        <f>(E101*100)/D101</f>
        <v>8.7095333333333329</v>
      </c>
    </row>
    <row r="102" spans="1:6" x14ac:dyDescent="0.2">
      <c r="A102" s="55" t="s">
        <v>56</v>
      </c>
      <c r="B102" s="56" t="s">
        <v>57</v>
      </c>
      <c r="C102" s="84">
        <v>15000</v>
      </c>
      <c r="D102" s="84">
        <v>15000</v>
      </c>
      <c r="E102" s="84">
        <v>1306.43</v>
      </c>
      <c r="F102" s="84"/>
    </row>
    <row r="103" spans="1:6" x14ac:dyDescent="0.2">
      <c r="A103" s="48" t="s">
        <v>189</v>
      </c>
      <c r="B103" s="48" t="s">
        <v>197</v>
      </c>
      <c r="C103" s="78"/>
      <c r="D103" s="78"/>
      <c r="E103" s="78"/>
      <c r="F103" s="79" t="e">
        <f>(E103*100)/D103</f>
        <v>#DIV/0!</v>
      </c>
    </row>
    <row r="104" spans="1:6" s="57" customFormat="1" x14ac:dyDescent="0.2"/>
    <row r="105" spans="1:6" s="57" customFormat="1" x14ac:dyDescent="0.2"/>
    <row r="106" spans="1:6" s="57" customFormat="1" x14ac:dyDescent="0.2"/>
    <row r="107" spans="1:6" s="57" customFormat="1" x14ac:dyDescent="0.2"/>
    <row r="108" spans="1:6" s="57" customFormat="1" x14ac:dyDescent="0.2"/>
    <row r="109" spans="1:6" s="57" customFormat="1" x14ac:dyDescent="0.2"/>
    <row r="110" spans="1:6" s="57" customFormat="1" x14ac:dyDescent="0.2"/>
    <row r="111" spans="1:6" s="57" customFormat="1" x14ac:dyDescent="0.2"/>
    <row r="112" spans="1:6" s="57" customFormat="1" x14ac:dyDescent="0.2"/>
    <row r="113" s="57" customFormat="1" x14ac:dyDescent="0.2"/>
    <row r="114" s="57" customFormat="1" x14ac:dyDescent="0.2"/>
    <row r="115" s="57" customFormat="1" x14ac:dyDescent="0.2"/>
    <row r="116" s="57" customFormat="1" x14ac:dyDescent="0.2"/>
    <row r="117" s="57" customFormat="1" x14ac:dyDescent="0.2"/>
    <row r="118" s="57" customFormat="1" x14ac:dyDescent="0.2"/>
    <row r="119" s="57" customFormat="1" x14ac:dyDescent="0.2"/>
    <row r="120" s="57" customFormat="1" x14ac:dyDescent="0.2"/>
    <row r="121" s="57" customFormat="1" x14ac:dyDescent="0.2"/>
    <row r="122" s="57" customFormat="1" x14ac:dyDescent="0.2"/>
    <row r="123" s="57" customFormat="1" x14ac:dyDescent="0.2"/>
    <row r="124" s="57" customFormat="1" x14ac:dyDescent="0.2"/>
    <row r="125" s="57" customFormat="1" x14ac:dyDescent="0.2"/>
    <row r="126" s="57" customFormat="1" x14ac:dyDescent="0.2"/>
    <row r="127" s="57" customFormat="1" x14ac:dyDescent="0.2"/>
    <row r="128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="57" customFormat="1" x14ac:dyDescent="0.2"/>
    <row r="1218" s="57" customFormat="1" x14ac:dyDescent="0.2"/>
    <row r="1219" s="57" customFormat="1" x14ac:dyDescent="0.2"/>
    <row r="1220" s="57" customFormat="1" x14ac:dyDescent="0.2"/>
    <row r="1221" s="57" customFormat="1" x14ac:dyDescent="0.2"/>
    <row r="1222" s="57" customFormat="1" x14ac:dyDescent="0.2"/>
    <row r="1223" s="57" customFormat="1" x14ac:dyDescent="0.2"/>
    <row r="1224" s="57" customFormat="1" x14ac:dyDescent="0.2"/>
    <row r="1225" s="57" customFormat="1" x14ac:dyDescent="0.2"/>
    <row r="1226" s="57" customFormat="1" x14ac:dyDescent="0.2"/>
    <row r="1227" s="57" customFormat="1" x14ac:dyDescent="0.2"/>
    <row r="1228" s="57" customFormat="1" x14ac:dyDescent="0.2"/>
    <row r="1229" s="57" customFormat="1" x14ac:dyDescent="0.2"/>
    <row r="1230" s="57" customFormat="1" x14ac:dyDescent="0.2"/>
    <row r="1231" s="57" customFormat="1" x14ac:dyDescent="0.2"/>
    <row r="1232" s="57" customFormat="1" x14ac:dyDescent="0.2"/>
    <row r="1233" spans="1:3" s="57" customFormat="1" x14ac:dyDescent="0.2"/>
    <row r="1234" spans="1:3" s="57" customFormat="1" x14ac:dyDescent="0.2"/>
    <row r="1235" spans="1:3" s="57" customFormat="1" x14ac:dyDescent="0.2"/>
    <row r="1236" spans="1:3" s="57" customFormat="1" x14ac:dyDescent="0.2"/>
    <row r="1237" spans="1:3" s="57" customFormat="1" x14ac:dyDescent="0.2"/>
    <row r="1238" spans="1:3" s="57" customFormat="1" x14ac:dyDescent="0.2"/>
    <row r="1239" spans="1:3" s="57" customFormat="1" x14ac:dyDescent="0.2"/>
    <row r="1240" spans="1:3" s="57" customFormat="1" x14ac:dyDescent="0.2"/>
    <row r="1241" spans="1:3" s="57" customFormat="1" x14ac:dyDescent="0.2"/>
    <row r="1242" spans="1:3" s="57" customFormat="1" x14ac:dyDescent="0.2"/>
    <row r="1243" spans="1:3" s="57" customFormat="1" x14ac:dyDescent="0.2"/>
    <row r="1244" spans="1:3" x14ac:dyDescent="0.2">
      <c r="A1244" s="57"/>
      <c r="B1244" s="57"/>
      <c r="C1244" s="57"/>
    </row>
    <row r="1245" spans="1:3" x14ac:dyDescent="0.2">
      <c r="A1245" s="57"/>
      <c r="B1245" s="57"/>
      <c r="C1245" s="57"/>
    </row>
    <row r="1246" spans="1:3" x14ac:dyDescent="0.2">
      <c r="A1246" s="57"/>
      <c r="B1246" s="57"/>
      <c r="C1246" s="57"/>
    </row>
    <row r="1247" spans="1:3" x14ac:dyDescent="0.2">
      <c r="A1247" s="57"/>
      <c r="B1247" s="57"/>
      <c r="C1247" s="57"/>
    </row>
    <row r="1248" spans="1:3" x14ac:dyDescent="0.2">
      <c r="A1248" s="57"/>
      <c r="B1248" s="57"/>
      <c r="C1248" s="57"/>
    </row>
    <row r="1249" spans="1:3" x14ac:dyDescent="0.2">
      <c r="A1249" s="57"/>
      <c r="B1249" s="57"/>
      <c r="C1249" s="57"/>
    </row>
    <row r="1250" spans="1:3" x14ac:dyDescent="0.2">
      <c r="A1250" s="57"/>
      <c r="B1250" s="57"/>
      <c r="C1250" s="57"/>
    </row>
    <row r="1251" spans="1:3" x14ac:dyDescent="0.2">
      <c r="A1251" s="57"/>
      <c r="B1251" s="57"/>
      <c r="C1251" s="57"/>
    </row>
    <row r="1252" spans="1:3" x14ac:dyDescent="0.2">
      <c r="A1252" s="57"/>
      <c r="B1252" s="57"/>
      <c r="C1252" s="57"/>
    </row>
    <row r="1253" spans="1:3" x14ac:dyDescent="0.2">
      <c r="A1253" s="57"/>
      <c r="B1253" s="57"/>
      <c r="C1253" s="57"/>
    </row>
    <row r="1254" spans="1:3" x14ac:dyDescent="0.2">
      <c r="A1254" s="57"/>
      <c r="B1254" s="57"/>
      <c r="C1254" s="57"/>
    </row>
    <row r="1255" spans="1:3" x14ac:dyDescent="0.2">
      <c r="A1255" s="57"/>
      <c r="B1255" s="57"/>
      <c r="C1255" s="57"/>
    </row>
    <row r="1256" spans="1:3" x14ac:dyDescent="0.2">
      <c r="A1256" s="57"/>
      <c r="B1256" s="57"/>
      <c r="C1256" s="57"/>
    </row>
    <row r="1257" spans="1:3" x14ac:dyDescent="0.2">
      <c r="A1257" s="57"/>
      <c r="B1257" s="57"/>
      <c r="C1257" s="57"/>
    </row>
    <row r="1258" spans="1:3" x14ac:dyDescent="0.2">
      <c r="A1258" s="57"/>
      <c r="B1258" s="57"/>
      <c r="C1258" s="57"/>
    </row>
    <row r="1259" spans="1:3" x14ac:dyDescent="0.2">
      <c r="A1259" s="57"/>
      <c r="B1259" s="57"/>
      <c r="C1259" s="57"/>
    </row>
    <row r="1260" spans="1:3" x14ac:dyDescent="0.2">
      <c r="A1260" s="57"/>
      <c r="B1260" s="57"/>
      <c r="C1260" s="57"/>
    </row>
    <row r="1261" spans="1:3" x14ac:dyDescent="0.2">
      <c r="A1261" s="57"/>
      <c r="B1261" s="57"/>
      <c r="C1261" s="57"/>
    </row>
    <row r="1262" spans="1:3" x14ac:dyDescent="0.2">
      <c r="A1262" s="57"/>
      <c r="B1262" s="57"/>
      <c r="C1262" s="57"/>
    </row>
    <row r="1263" spans="1:3" x14ac:dyDescent="0.2">
      <c r="A1263" s="57"/>
      <c r="B1263" s="57"/>
      <c r="C1263" s="57"/>
    </row>
    <row r="1264" spans="1:3" x14ac:dyDescent="0.2">
      <c r="A1264" s="57"/>
      <c r="B1264" s="57"/>
      <c r="C1264" s="57"/>
    </row>
    <row r="1265" spans="1:3" x14ac:dyDescent="0.2">
      <c r="A1265" s="57"/>
      <c r="B1265" s="57"/>
      <c r="C1265" s="57"/>
    </row>
    <row r="1266" spans="1:3" x14ac:dyDescent="0.2">
      <c r="A1266" s="57"/>
      <c r="B1266" s="57"/>
      <c r="C1266" s="57"/>
    </row>
    <row r="1267" spans="1:3" x14ac:dyDescent="0.2">
      <c r="A1267" s="57"/>
      <c r="B1267" s="57"/>
      <c r="C1267" s="57"/>
    </row>
    <row r="1268" spans="1:3" x14ac:dyDescent="0.2">
      <c r="A1268" s="57"/>
      <c r="B1268" s="57"/>
      <c r="C1268" s="57"/>
    </row>
    <row r="1269" spans="1:3" x14ac:dyDescent="0.2">
      <c r="A1269" s="57"/>
      <c r="B1269" s="57"/>
      <c r="C1269" s="57"/>
    </row>
    <row r="1270" spans="1:3" x14ac:dyDescent="0.2">
      <c r="A1270" s="57"/>
      <c r="B1270" s="57"/>
      <c r="C1270" s="57"/>
    </row>
    <row r="1271" spans="1:3" x14ac:dyDescent="0.2">
      <c r="A1271" s="57"/>
      <c r="B1271" s="57"/>
      <c r="C1271" s="57"/>
    </row>
    <row r="1272" spans="1:3" x14ac:dyDescent="0.2">
      <c r="A1272" s="57"/>
      <c r="B1272" s="57"/>
      <c r="C1272" s="57"/>
    </row>
    <row r="1273" spans="1:3" x14ac:dyDescent="0.2">
      <c r="A1273" s="57"/>
      <c r="B1273" s="57"/>
      <c r="C1273" s="57"/>
    </row>
    <row r="1274" spans="1:3" x14ac:dyDescent="0.2">
      <c r="A1274" s="57"/>
      <c r="B1274" s="57"/>
      <c r="C1274" s="57"/>
    </row>
    <row r="1275" spans="1:3" x14ac:dyDescent="0.2">
      <c r="A1275" s="57"/>
      <c r="B1275" s="57"/>
      <c r="C1275" s="57"/>
    </row>
    <row r="1276" spans="1:3" x14ac:dyDescent="0.2">
      <c r="A1276" s="57"/>
      <c r="B1276" s="57"/>
      <c r="C1276" s="57"/>
    </row>
    <row r="1277" spans="1:3" x14ac:dyDescent="0.2">
      <c r="A1277" s="57"/>
      <c r="B1277" s="57"/>
      <c r="C1277" s="57"/>
    </row>
    <row r="1278" spans="1:3" x14ac:dyDescent="0.2">
      <c r="A1278" s="57"/>
      <c r="B1278" s="57"/>
      <c r="C1278" s="57"/>
    </row>
    <row r="1279" spans="1:3" x14ac:dyDescent="0.2">
      <c r="A1279" s="57"/>
      <c r="B1279" s="57"/>
      <c r="C1279" s="57"/>
    </row>
    <row r="1280" spans="1:3" x14ac:dyDescent="0.2">
      <c r="A1280" s="57"/>
      <c r="B1280" s="57"/>
      <c r="C1280" s="57"/>
    </row>
    <row r="1281" s="40" customFormat="1" x14ac:dyDescent="0.2"/>
    <row r="1282" s="40" customFormat="1" x14ac:dyDescent="0.2"/>
    <row r="1283" s="40" customFormat="1" x14ac:dyDescent="0.2"/>
    <row r="1284" s="40" customFormat="1" x14ac:dyDescent="0.2"/>
    <row r="1285" s="40" customFormat="1" x14ac:dyDescent="0.2"/>
    <row r="1286" s="40" customFormat="1" x14ac:dyDescent="0.2"/>
    <row r="1287" s="40" customFormat="1" x14ac:dyDescent="0.2"/>
    <row r="1288" s="40" customFormat="1" x14ac:dyDescent="0.2"/>
    <row r="1289" s="40" customFormat="1" x14ac:dyDescent="0.2"/>
    <row r="1290" s="40" customFormat="1" x14ac:dyDescent="0.2"/>
    <row r="1291" s="40" customFormat="1" x14ac:dyDescent="0.2"/>
    <row r="1292" s="40" customFormat="1" x14ac:dyDescent="0.2"/>
    <row r="1293" s="40" customFormat="1" x14ac:dyDescent="0.2"/>
    <row r="1294" s="40" customFormat="1" x14ac:dyDescent="0.2"/>
    <row r="1295" s="40" customFormat="1" x14ac:dyDescent="0.2"/>
    <row r="1296" s="40" customFormat="1" x14ac:dyDescent="0.2"/>
    <row r="1297" s="40" customFormat="1" x14ac:dyDescent="0.2"/>
    <row r="1298" s="40" customFormat="1" x14ac:dyDescent="0.2"/>
    <row r="1299" s="40" customFormat="1" x14ac:dyDescent="0.2"/>
    <row r="1300" s="40" customFormat="1" x14ac:dyDescent="0.2"/>
    <row r="1301" s="40" customFormat="1" x14ac:dyDescent="0.2"/>
    <row r="1302" s="40" customFormat="1" x14ac:dyDescent="0.2"/>
    <row r="1303" s="40" customFormat="1" x14ac:dyDescent="0.2"/>
    <row r="1304" s="40" customFormat="1" x14ac:dyDescent="0.2"/>
    <row r="1305" s="40" customFormat="1" x14ac:dyDescent="0.2"/>
    <row r="1306" s="40" customFormat="1" x14ac:dyDescent="0.2"/>
    <row r="1307" s="40" customFormat="1" x14ac:dyDescent="0.2"/>
    <row r="1308" s="40" customFormat="1" x14ac:dyDescent="0.2"/>
    <row r="1309" s="40" customFormat="1" x14ac:dyDescent="0.2"/>
    <row r="1310" s="40" customFormat="1" x14ac:dyDescent="0.2"/>
    <row r="1311" s="40" customFormat="1" x14ac:dyDescent="0.2"/>
    <row r="1312" s="40" customFormat="1" x14ac:dyDescent="0.2"/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  <row r="7935" s="40" customFormat="1" x14ac:dyDescent="0.2"/>
    <row r="7936" s="40" customFormat="1" x14ac:dyDescent="0.2"/>
    <row r="7937" s="40" customFormat="1" x14ac:dyDescent="0.2"/>
    <row r="7938" s="40" customFormat="1" x14ac:dyDescent="0.2"/>
    <row r="7939" s="40" customFormat="1" x14ac:dyDescent="0.2"/>
    <row r="7940" s="40" customFormat="1" x14ac:dyDescent="0.2"/>
    <row r="7941" s="40" customFormat="1" x14ac:dyDescent="0.2"/>
    <row r="7942" s="40" customFormat="1" x14ac:dyDescent="0.2"/>
    <row r="7943" s="40" customFormat="1" x14ac:dyDescent="0.2"/>
    <row r="7944" s="40" customFormat="1" x14ac:dyDescent="0.2"/>
    <row r="7945" s="40" customFormat="1" x14ac:dyDescent="0.2"/>
    <row r="7946" s="40" customFormat="1" x14ac:dyDescent="0.2"/>
    <row r="7947" s="40" customFormat="1" x14ac:dyDescent="0.2"/>
    <row r="7948" s="40" customFormat="1" x14ac:dyDescent="0.2"/>
    <row r="7949" s="40" customFormat="1" x14ac:dyDescent="0.2"/>
    <row r="7950" s="40" customFormat="1" x14ac:dyDescent="0.2"/>
    <row r="7951" s="40" customFormat="1" x14ac:dyDescent="0.2"/>
    <row r="7952" s="40" customFormat="1" x14ac:dyDescent="0.2"/>
    <row r="7953" s="40" customFormat="1" x14ac:dyDescent="0.2"/>
    <row r="7954" s="40" customFormat="1" x14ac:dyDescent="0.2"/>
    <row r="7955" s="40" customFormat="1" x14ac:dyDescent="0.2"/>
    <row r="7956" s="40" customFormat="1" x14ac:dyDescent="0.2"/>
    <row r="7957" s="40" customFormat="1" x14ac:dyDescent="0.2"/>
    <row r="7958" s="40" customFormat="1" x14ac:dyDescent="0.2"/>
    <row r="7959" s="40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65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Alena Bačić</cp:lastModifiedBy>
  <cp:lastPrinted>2026-07-14T11:43:43Z</cp:lastPrinted>
  <dcterms:created xsi:type="dcterms:W3CDTF">2022-08-12T12:51:27Z</dcterms:created>
  <dcterms:modified xsi:type="dcterms:W3CDTF">2026-07-15T06:49:09Z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