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28920" yWindow="480" windowWidth="29040" windowHeight="15720" tabRatio="825" firstSheet="2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rashoda'!$B$1:$I$21</definedName>
    <definedName name="_xlnm.Print_Area" localSheetId="6">'Posebni dio'!$A$1:$C$9</definedName>
    <definedName name="_xlnm.Print_Area" localSheetId="0">SAŽETAK!$B$1:$K$27</definedName>
  </definedNames>
  <calcPr calcId="152511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J27" i="1" l="1"/>
  <c r="H27" i="1"/>
  <c r="J26" i="1"/>
  <c r="I26" i="1"/>
  <c r="H26" i="1"/>
  <c r="G23" i="1"/>
  <c r="H23" i="1"/>
  <c r="I23" i="1"/>
  <c r="J23" i="1"/>
  <c r="G16" i="1"/>
  <c r="H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1" i="15"/>
  <c r="E81" i="15"/>
  <c r="D81" i="15"/>
  <c r="C81" i="15"/>
  <c r="F80" i="15"/>
  <c r="E80" i="15"/>
  <c r="D80" i="15"/>
  <c r="C80" i="15"/>
  <c r="F79" i="15"/>
  <c r="E79" i="15"/>
  <c r="D79" i="15"/>
  <c r="C79" i="15"/>
  <c r="F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7" i="15"/>
  <c r="E67" i="15"/>
  <c r="D67" i="15"/>
  <c r="C67" i="15"/>
  <c r="F66" i="15"/>
  <c r="E66" i="15"/>
  <c r="D66" i="15"/>
  <c r="C66" i="15"/>
  <c r="F65" i="15"/>
  <c r="E65" i="15"/>
  <c r="D65" i="15"/>
  <c r="C65" i="15"/>
  <c r="F64" i="15"/>
  <c r="F61" i="15"/>
  <c r="E61" i="15"/>
  <c r="D61" i="15"/>
  <c r="C61" i="15"/>
  <c r="F60" i="15"/>
  <c r="E60" i="15"/>
  <c r="D60" i="15"/>
  <c r="C60" i="15"/>
  <c r="F59" i="15"/>
  <c r="E59" i="15"/>
  <c r="D59" i="15"/>
  <c r="C59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6" i="3"/>
  <c r="K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J35" i="3"/>
  <c r="I35" i="3"/>
  <c r="H35" i="3"/>
  <c r="G35" i="3"/>
  <c r="L34" i="3"/>
  <c r="K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<sst xmlns="http://schemas.openxmlformats.org/spreadsheetml/2006/main" count="395" uniqueCount="192">
  <si>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</si>
  <si>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</si>
  <si>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</si>
  <si>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</si>
  <si>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</si>
  <si>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</si>
  <si>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</si>
  <si>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</si>
  <si>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</si>
  <si>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</si>
  <si>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</si>
  <si>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</si>
  <si>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</si>
  <si>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</si>
  <si>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</si>
  <si>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</si>
  <si>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</si>
  <si>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</si>
  <si>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</si>
  <si>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</si>
  <si>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</si>
  <si>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</si>
  <si>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</si>
  <si>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</si>
  <si>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</si>
  <si>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</si>
  <si>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</si>
  <si>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</si>
  <si>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</si>
  <si>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</si>
  <si>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</si>
  <si>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</si>
  <si>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</si>
  <si>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</si>
  <si>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</si>
  <si>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</si>
  <si>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</si>
  <si>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</si>
  <si>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</si>
  <si>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</si>
  <si>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</si>
  <si>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</si>
  <si>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</si>
  <si>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</si>
  <si>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</si>
  <si>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</si>
  <si>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</si>
  <si>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</si>
  <si>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</si>
  <si>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</si>
  <si>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</si>
  <si>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</si>
  <si>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</si>
  <si>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</si>
  <si>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</si>
  <si>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</si>
  <si>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</si>
  <si>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</si>
  <si>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</si>
  <si>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</si>
  <si>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</si>
  <si>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</si>
  <si>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</si>
  <si>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</si>
  <si>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</si>
  <si>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</si>
  <si>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</si>
  <si>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</si>
  <si>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</si>
  <si>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</si>
  <si>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</si>
  <si>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</si>
  <si>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</si>
  <si>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</si>
  <si>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</si>
  <si>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</si>
  <si>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</si>
  <si>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</si>
  <si>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</si>
  <si>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</si>
  <si>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</si>
  <si>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</si>
  <si>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</si>
  <si>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</si>
  <si>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</si>
  <si>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</si>
  <si>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</si>
  <si>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</si>
  <si>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</si>
  <si>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</si>
  <si>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</si>
  <si>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</si>
  <si>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</si>
  <si>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</si>
  <si>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</si>
  <si>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</si>
  <si>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</si>
  <si>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</si>
  <si>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</si>
  <si>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</si>
  <si>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</si>
  <si>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</si>
  <si>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</si>
  <si>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</si>
  <si>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</si>
  <si>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</si>
  <si>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</si>
  <si>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</si>
  <si>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</si>
  <si>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</si>
  <si>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</si>
  <si>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</si>
  <si>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</si>
  <si>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</si>
  <si>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</si>
  <si>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</si>
  <si>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</si>
  <si>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</si>
  <si>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</si>
  <si>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</si>
  <si>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</si>
  <si>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</si>
  <si>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</si>
  <si>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</si>
  <si>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</si>
  <si>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</si>
  <si>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</si>
  <si>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</si>
  <si>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</si>
  <si>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</si>
  <si>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</si>
  <si>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</si>
  <si>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</si>
  <si>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</si>
  <si>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</si>
  <si>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</si>
  <si>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</si>
  <si>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</si>
  <si>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</si>
  <si>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</si>
  <si>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</si>
  <si>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</si>
  <si>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</si>
  <si>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</si>
  <si>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</si>
  <si>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</si>
  <si>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</si>
  <si>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</si>
  <si>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</si>
  <si>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</si>
  <si>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</si>
  <si>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</si>
  <si>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</si>
  <si>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</si>
  <si>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</si>
  <si>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</si>
  <si>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</si>
  <si>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</si>
  <si>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</si>
  <si>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35 Upravni sudovi</t>
  </si>
  <si>
    <t>47203 SPLIT UPRAVNI SUD</t>
  </si>
  <si>
    <t>2803 Vođenje sudskih postupaka</t>
  </si>
  <si>
    <t>11</t>
  </si>
  <si>
    <t>43</t>
  </si>
  <si>
    <t>A851001</t>
  </si>
  <si>
    <t>Vođenje sudskih postupaka iz nadležnosti upravnih sudova</t>
  </si>
  <si>
    <t>TEKUĆI PLAN  2026.*</t>
  </si>
  <si>
    <t>IZVRŠENJE 1.-6.2026.*</t>
  </si>
  <si>
    <t xml:space="preserve">INDEKS**
</t>
  </si>
  <si>
    <t>Opći prihodi i primici</t>
  </si>
  <si>
    <t>342</t>
  </si>
  <si>
    <t>Kamate za primljene kredite i zajmove</t>
  </si>
  <si>
    <t>3427</t>
  </si>
  <si>
    <t>KAMATE ZA PRIMLJENE ZAJMOVE  OD TRG.DRUŠTAVA I OBRTNIKA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</si>
  <si>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</si>
  <si>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</si>
  <si>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</si>
  <si>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</si>
  <si>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</si>
  <si>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</si>
  <si>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</si>
  <si>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</si>
  <si>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6712</t>
  </si>
  <si>
    <t>PRIHODI ZA FINANC.RASHODA ZA NABAVU NEFIN.IMOVINE</t>
  </si>
  <si>
    <t>Vlastiti prihodi</t>
  </si>
  <si>
    <t>422</t>
  </si>
  <si>
    <t>POSTROJENJA I OPREMA</t>
  </si>
  <si>
    <t>4221</t>
  </si>
  <si>
    <t>UREDSKA OPREMA I NAMJEŠTAJ</t>
  </si>
  <si>
    <t>4223</t>
  </si>
  <si>
    <t>OPREMA ZA ODRŽAVANJE I ZAŠTITU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</si>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</sst>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10" workbookViewId="0">
      <selection activeCell="I27" sqref="I2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5" t="s">
        <v>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5">
        <v>1</v>
      </c>
      <c r="C9" s="105"/>
      <c r="D9" s="105"/>
      <c r="E9" s="105"/>
      <c r="F9" s="10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5">
        <v>693178.14</v>
      </c>
      <c r="H10" s="86">
        <v>1721906</v>
      </c>
      <c r="I10" s="86">
        <v>1721906</v>
      </c>
      <c r="J10" s="86">
        <v>759465.1</v>
      </c>
      <c r="K10" s="86"/>
      <c r="L10" s="86"/>
    </row>
    <row r="11" spans="2:13" x14ac:dyDescent="0.25">
      <c r="B11" s="103" t="s">
        <v>7</v>
      </c>
      <c r="C11" s="102"/>
      <c r="D11" s="102"/>
      <c r="E11" s="102"/>
      <c r="F11" s="102"/>
      <c r="G11" s="85"/>
      <c r="H11" s="86"/>
      <c r="I11" s="86"/>
      <c r="J11" s="86"/>
      <c r="K11" s="86"/>
      <c r="L11" s="86"/>
    </row>
    <row r="12" spans="2:13" x14ac:dyDescent="0.25">
      <c r="B12" s="97" t="s">
        <v>0</v>
      </c>
      <c r="C12" s="98"/>
      <c r="D12" s="98"/>
      <c r="E12" s="98"/>
      <c r="F12" s="99"/>
      <c r="G12" s="87">
        <f>ROUND(G10+G11,2)</f>
        <v>693178.14</v>
      </c>
      <c r="H12" s="87">
        <f>ROUND(H10+H11,2)</f>
        <v>1721906</v>
      </c>
      <c r="I12" s="87">
        <f>ROUND(I10+I11,2)</f>
        <v>1721906</v>
      </c>
      <c r="J12" s="87">
        <f>ROUND(J10+J11,2)</f>
        <v>759465.1</v>
      </c>
      <c r="K12" s="88">
        <f>J12/G12*100</f>
        <v>109.562759725804</v>
      </c>
      <c r="L12" s="88">
        <f>J12/I12*100</f>
        <v>44.106071992315506</v>
      </c>
    </row>
    <row r="13" spans="2:13" x14ac:dyDescent="0.25">
      <c r="B13" s="109" t="s">
        <v>9</v>
      </c>
      <c r="C13" s="101"/>
      <c r="D13" s="101"/>
      <c r="E13" s="101"/>
      <c r="F13" s="101"/>
      <c r="G13" s="89">
        <v>693178.14</v>
      </c>
      <c r="H13" s="86">
        <v>1721906</v>
      </c>
      <c r="I13" s="86">
        <v>1721906</v>
      </c>
      <c r="J13" s="86">
        <v>759465.1</v>
      </c>
      <c r="K13" s="86"/>
      <c r="L13" s="86"/>
    </row>
    <row r="14" spans="2:13" x14ac:dyDescent="0.25">
      <c r="B14" s="103" t="s">
        <v>10</v>
      </c>
      <c r="C14" s="102"/>
      <c r="D14" s="102"/>
      <c r="E14" s="102"/>
      <c r="F14" s="102"/>
      <c r="G14" s="85">
        <v>0</v>
      </c>
      <c r="H14" s="86">
        <v>0</v>
      </c>
      <c r="I14" s="86">
        <v>0</v>
      </c>
      <c r="J14" s="86">
        <v>0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693178.14</v>
      </c>
      <c r="H15" s="87">
        <f>ROUND(H13+H14,2)</f>
        <v>1721906</v>
      </c>
      <c r="I15" s="87">
        <f>ROUND(I13+I14,2)</f>
        <v>1721906</v>
      </c>
      <c r="J15" s="87">
        <f>ROUND(J13+J14,2)</f>
        <v>759465.1</v>
      </c>
      <c r="K15" s="88">
        <f>J15/G15*100</f>
        <v>109.562759725804</v>
      </c>
      <c r="L15" s="88">
        <f>J15/I15*100</f>
        <v>44.106071992315506</v>
      </c>
    </row>
    <row r="16" spans="2:13" x14ac:dyDescent="0.25">
      <c r="B16" s="108" t="s">
        <v>2</v>
      </c>
      <c r="C16" s="98"/>
      <c r="D16" s="98"/>
      <c r="E16" s="98"/>
      <c r="F16" s="98"/>
      <c r="G16" s="90">
        <f>ROUND(G12-G15,2)</f>
        <v>0</v>
      </c>
      <c r="H16" s="90">
        <f>ROUND(H12-H15,2)</f>
        <v>0</v>
      </c>
      <c r="I16" s="90">
        <v>0</v>
      </c>
      <c r="J16" s="90">
        <f>ROUND(J12-J15,2)</f>
        <v>0</v>
      </c>
      <c r="K16" s="88" t="e">
        <f>J16/G16*100</f>
        <v>#DIV/0!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1"/>
      <c r="H21" s="86"/>
      <c r="I21" s="86"/>
      <c r="J21" s="86"/>
      <c r="K21" s="86"/>
      <c r="L21" s="86"/>
    </row>
    <row r="22" spans="1:49" x14ac:dyDescent="0.25">
      <c r="B22" s="100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0" t="s">
        <v>5</v>
      </c>
      <c r="C24" s="101"/>
      <c r="D24" s="101"/>
      <c r="E24" s="101"/>
      <c r="F24" s="101"/>
      <c r="G24" s="89">
        <v>384.71</v>
      </c>
      <c r="H24" s="86"/>
      <c r="I24" s="86"/>
      <c r="J24" s="86">
        <v>926.81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0" t="s">
        <v>27</v>
      </c>
      <c r="C25" s="101"/>
      <c r="D25" s="101"/>
      <c r="E25" s="101"/>
      <c r="F25" s="101"/>
      <c r="G25" s="89">
        <v>-384.71</v>
      </c>
      <c r="H25" s="86"/>
      <c r="I25" s="86"/>
      <c r="J25" s="86">
        <v>-926.81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4">
        <f>ROUND(G24+G25,2)</f>
        <v>0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 t="e">
        <f>J26/G26*100</f>
        <v>#DIV/0!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94">
        <v>0</v>
      </c>
      <c r="H27" s="94">
        <f>ROUND(H16+H26,2)</f>
        <v>0</v>
      </c>
      <c r="I27" s="94"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67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5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5" t="s">
        <v>15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693178.14</v>
      </c>
      <c r="H10" s="65">
        <f>H11</f>
        <v>1721906</v>
      </c>
      <c r="I10" s="65">
        <f>I11</f>
        <v>1721906</v>
      </c>
      <c r="J10" s="65">
        <f>J11</f>
        <v>759465.1</v>
      </c>
      <c r="K10" s="69">
        <f t="shared" ref="K10:K20" si="0">(J10*100)/G10</f>
        <v>109.5627597258044</v>
      </c>
      <c r="L10" s="69">
        <f t="shared" ref="L10:L20" si="1">(J10*100)/I10</f>
        <v>44.106071992315492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693178.14</v>
      </c>
      <c r="H11" s="65">
        <f>H12+H15+H18</f>
        <v>1721906</v>
      </c>
      <c r="I11" s="65">
        <f>I12+I15+I18</f>
        <v>1721906</v>
      </c>
      <c r="J11" s="65">
        <f>J12+J15+J18</f>
        <v>759465.1</v>
      </c>
      <c r="K11" s="65">
        <f t="shared" si="0"/>
        <v>109.5627597258044</v>
      </c>
      <c r="L11" s="65">
        <f t="shared" si="1"/>
        <v>44.106071992315492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14</v>
      </c>
      <c r="I12" s="65">
        <f t="shared" si="2"/>
        <v>14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14</v>
      </c>
      <c r="I13" s="65">
        <f t="shared" si="2"/>
        <v>14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14</v>
      </c>
      <c r="I14" s="66">
        <v>14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398</v>
      </c>
      <c r="I15" s="65">
        <f t="shared" si="3"/>
        <v>398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398</v>
      </c>
      <c r="I16" s="65">
        <f t="shared" si="3"/>
        <v>398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398</v>
      </c>
      <c r="I17" s="66">
        <v>398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693178.14</v>
      </c>
      <c r="H18" s="65">
        <f t="shared" si="4"/>
        <v>1721494</v>
      </c>
      <c r="I18" s="65">
        <f t="shared" si="4"/>
        <v>1721494</v>
      </c>
      <c r="J18" s="65">
        <f t="shared" si="4"/>
        <v>759465.1</v>
      </c>
      <c r="K18" s="65">
        <f t="shared" si="0"/>
        <v>109.5627597258044</v>
      </c>
      <c r="L18" s="65">
        <f t="shared" si="1"/>
        <v>44.116627766347136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693178.14</v>
      </c>
      <c r="H19" s="65">
        <f t="shared" si="4"/>
        <v>1721494</v>
      </c>
      <c r="I19" s="65">
        <f t="shared" si="4"/>
        <v>1721494</v>
      </c>
      <c r="J19" s="65">
        <f t="shared" si="4"/>
        <v>759465.1</v>
      </c>
      <c r="K19" s="65">
        <f t="shared" si="0"/>
        <v>109.5627597258044</v>
      </c>
      <c r="L19" s="65">
        <f t="shared" si="1"/>
        <v>44.116627766347136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693178.14</v>
      </c>
      <c r="H20" s="66">
        <v>1721494</v>
      </c>
      <c r="I20" s="66">
        <v>1721494</v>
      </c>
      <c r="J20" s="66">
        <v>759465.1</v>
      </c>
      <c r="K20" s="66">
        <f t="shared" si="0"/>
        <v>109.5627597258044</v>
      </c>
      <c r="L20" s="66">
        <f t="shared" si="1"/>
        <v>44.116627766347136</v>
      </c>
    </row>
    <row r="21" spans="2:12" x14ac:dyDescent="0.25">
      <c r="F21" s="35"/>
    </row>
    <row r="22" spans="2:12" x14ac:dyDescent="0.25">
      <c r="F22" s="35"/>
    </row>
    <row r="23" spans="2:12" ht="36.75" customHeight="1" x14ac:dyDescent="0.25">
      <c r="B23" s="117" t="s">
        <v>3</v>
      </c>
      <c r="C23" s="118"/>
      <c r="D23" s="118"/>
      <c r="E23" s="118"/>
      <c r="F23" s="119"/>
      <c r="G23" s="28" t="s">
        <v>46</v>
      </c>
      <c r="H23" s="28" t="s">
        <v>43</v>
      </c>
      <c r="I23" s="28" t="s">
        <v>44</v>
      </c>
      <c r="J23" s="28" t="s">
        <v>47</v>
      </c>
      <c r="K23" s="28" t="s">
        <v>6</v>
      </c>
      <c r="L23" s="28" t="s">
        <v>22</v>
      </c>
    </row>
    <row r="24" spans="2:12" x14ac:dyDescent="0.25">
      <c r="B24" s="120">
        <v>1</v>
      </c>
      <c r="C24" s="121"/>
      <c r="D24" s="121"/>
      <c r="E24" s="121"/>
      <c r="F24" s="122"/>
      <c r="G24" s="30">
        <v>2</v>
      </c>
      <c r="H24" s="30">
        <v>3</v>
      </c>
      <c r="I24" s="30">
        <v>4</v>
      </c>
      <c r="J24" s="30">
        <v>5</v>
      </c>
      <c r="K24" s="30" t="s">
        <v>13</v>
      </c>
      <c r="L24" s="30" t="s">
        <v>14</v>
      </c>
    </row>
    <row r="25" spans="2:12" x14ac:dyDescent="0.25">
      <c r="B25" s="65"/>
      <c r="C25" s="66"/>
      <c r="D25" s="67"/>
      <c r="E25" s="68"/>
      <c r="F25" s="8" t="s">
        <v>21</v>
      </c>
      <c r="G25" s="65">
        <f>G26</f>
        <v>693178.1399999999</v>
      </c>
      <c r="H25" s="65">
        <f>H26</f>
        <v>1721906</v>
      </c>
      <c r="I25" s="65">
        <f>I26</f>
        <v>1721906</v>
      </c>
      <c r="J25" s="65">
        <f>J26</f>
        <v>759465.10000000009</v>
      </c>
      <c r="K25" s="70">
        <f t="shared" ref="K25:K66" si="5">(J25*100)/G25</f>
        <v>109.56275972580441</v>
      </c>
      <c r="L25" s="70">
        <f t="shared" ref="L25:L66" si="6">(J25*100)/I25</f>
        <v>44.106071992315492</v>
      </c>
    </row>
    <row r="26" spans="2:12" x14ac:dyDescent="0.25">
      <c r="B26" s="65" t="s">
        <v>70</v>
      </c>
      <c r="C26" s="65"/>
      <c r="D26" s="65"/>
      <c r="E26" s="65"/>
      <c r="F26" s="65" t="s">
        <v>71</v>
      </c>
      <c r="G26" s="65">
        <f>G27+G35+G63</f>
        <v>693178.1399999999</v>
      </c>
      <c r="H26" s="65">
        <f>H27+H35+H63</f>
        <v>1721906</v>
      </c>
      <c r="I26" s="65">
        <f>I27+I35+I63</f>
        <v>1721906</v>
      </c>
      <c r="J26" s="65">
        <f>J27+J35+J63</f>
        <v>759465.10000000009</v>
      </c>
      <c r="K26" s="65">
        <f t="shared" si="5"/>
        <v>109.56275972580441</v>
      </c>
      <c r="L26" s="65">
        <f t="shared" si="6"/>
        <v>44.106071992315492</v>
      </c>
    </row>
    <row r="27" spans="2:12" x14ac:dyDescent="0.25">
      <c r="B27" s="65"/>
      <c r="C27" s="65" t="s">
        <v>72</v>
      </c>
      <c r="D27" s="65"/>
      <c r="E27" s="65"/>
      <c r="F27" s="65" t="s">
        <v>73</v>
      </c>
      <c r="G27" s="65">
        <f>G28+G31+G33</f>
        <v>636476.66999999993</v>
      </c>
      <c r="H27" s="65">
        <f>H28+H31+H33</f>
        <v>1485647</v>
      </c>
      <c r="I27" s="65">
        <f>I28+I31+I33</f>
        <v>1485647</v>
      </c>
      <c r="J27" s="65">
        <f>J28+J31+J33</f>
        <v>688596.94000000006</v>
      </c>
      <c r="K27" s="65">
        <f t="shared" si="5"/>
        <v>108.18887360003315</v>
      </c>
      <c r="L27" s="65">
        <f t="shared" si="6"/>
        <v>46.349970080375755</v>
      </c>
    </row>
    <row r="28" spans="2:12" x14ac:dyDescent="0.25">
      <c r="B28" s="65"/>
      <c r="C28" s="65"/>
      <c r="D28" s="65" t="s">
        <v>74</v>
      </c>
      <c r="E28" s="65"/>
      <c r="F28" s="65" t="s">
        <v>75</v>
      </c>
      <c r="G28" s="65">
        <f>G29+G30</f>
        <v>533948.88</v>
      </c>
      <c r="H28" s="65">
        <f>H29+H30</f>
        <v>1242744</v>
      </c>
      <c r="I28" s="65">
        <f>I29+I30</f>
        <v>1242744</v>
      </c>
      <c r="J28" s="65">
        <f>J29+J30</f>
        <v>576229.51</v>
      </c>
      <c r="K28" s="65">
        <f t="shared" si="5"/>
        <v>107.91847901244778</v>
      </c>
      <c r="L28" s="65">
        <f t="shared" si="6"/>
        <v>46.367514950786322</v>
      </c>
    </row>
    <row r="29" spans="2:12" x14ac:dyDescent="0.25">
      <c r="B29" s="66"/>
      <c r="C29" s="66"/>
      <c r="D29" s="66"/>
      <c r="E29" s="66" t="s">
        <v>76</v>
      </c>
      <c r="F29" s="66" t="s">
        <v>77</v>
      </c>
      <c r="G29" s="66">
        <v>533948.88</v>
      </c>
      <c r="H29" s="66">
        <v>1240744</v>
      </c>
      <c r="I29" s="66">
        <v>1240744</v>
      </c>
      <c r="J29" s="66">
        <v>576229.51</v>
      </c>
      <c r="K29" s="66">
        <f t="shared" si="5"/>
        <v>107.91847901244778</v>
      </c>
      <c r="L29" s="66">
        <f t="shared" si="6"/>
        <v>46.442256420341344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0</v>
      </c>
      <c r="H30" s="66">
        <v>2000</v>
      </c>
      <c r="I30" s="66">
        <v>2000</v>
      </c>
      <c r="J30" s="66">
        <v>0</v>
      </c>
      <c r="K30" s="66" t="e">
        <f t="shared" si="5"/>
        <v>#DIV/0!</v>
      </c>
      <c r="L30" s="66">
        <f t="shared" si="6"/>
        <v>0</v>
      </c>
    </row>
    <row r="31" spans="2:12" x14ac:dyDescent="0.25">
      <c r="B31" s="65"/>
      <c r="C31" s="65"/>
      <c r="D31" s="65" t="s">
        <v>80</v>
      </c>
      <c r="E31" s="65"/>
      <c r="F31" s="65" t="s">
        <v>81</v>
      </c>
      <c r="G31" s="65">
        <f>G32</f>
        <v>14426.22</v>
      </c>
      <c r="H31" s="65">
        <f>H32</f>
        <v>37850</v>
      </c>
      <c r="I31" s="65">
        <f>I32</f>
        <v>37850</v>
      </c>
      <c r="J31" s="65">
        <f>J32</f>
        <v>17274.88</v>
      </c>
      <c r="K31" s="65">
        <f t="shared" si="5"/>
        <v>119.746406196495</v>
      </c>
      <c r="L31" s="65">
        <f t="shared" si="6"/>
        <v>45.640369881109642</v>
      </c>
    </row>
    <row r="32" spans="2:12" x14ac:dyDescent="0.25">
      <c r="B32" s="66"/>
      <c r="C32" s="66"/>
      <c r="D32" s="66"/>
      <c r="E32" s="66" t="s">
        <v>82</v>
      </c>
      <c r="F32" s="66" t="s">
        <v>81</v>
      </c>
      <c r="G32" s="66">
        <v>14426.22</v>
      </c>
      <c r="H32" s="66">
        <v>37850</v>
      </c>
      <c r="I32" s="66">
        <v>37850</v>
      </c>
      <c r="J32" s="66">
        <v>17274.88</v>
      </c>
      <c r="K32" s="66">
        <f t="shared" si="5"/>
        <v>119.746406196495</v>
      </c>
      <c r="L32" s="66">
        <f t="shared" si="6"/>
        <v>45.640369881109642</v>
      </c>
    </row>
    <row r="33" spans="2:12" x14ac:dyDescent="0.25">
      <c r="B33" s="65"/>
      <c r="C33" s="65"/>
      <c r="D33" s="65" t="s">
        <v>83</v>
      </c>
      <c r="E33" s="65"/>
      <c r="F33" s="65" t="s">
        <v>84</v>
      </c>
      <c r="G33" s="65">
        <f>G34</f>
        <v>88101.57</v>
      </c>
      <c r="H33" s="65">
        <f>H34</f>
        <v>205053</v>
      </c>
      <c r="I33" s="65">
        <f>I34</f>
        <v>205053</v>
      </c>
      <c r="J33" s="65">
        <f>J34</f>
        <v>95092.55</v>
      </c>
      <c r="K33" s="65">
        <f t="shared" si="5"/>
        <v>107.93513668371629</v>
      </c>
      <c r="L33" s="65">
        <f t="shared" si="6"/>
        <v>46.374620220138205</v>
      </c>
    </row>
    <row r="34" spans="2:12" x14ac:dyDescent="0.25">
      <c r="B34" s="66"/>
      <c r="C34" s="66"/>
      <c r="D34" s="66"/>
      <c r="E34" s="66" t="s">
        <v>85</v>
      </c>
      <c r="F34" s="66" t="s">
        <v>86</v>
      </c>
      <c r="G34" s="66">
        <v>88101.57</v>
      </c>
      <c r="H34" s="66">
        <v>205053</v>
      </c>
      <c r="I34" s="66">
        <v>205053</v>
      </c>
      <c r="J34" s="66">
        <v>95092.55</v>
      </c>
      <c r="K34" s="66">
        <f t="shared" si="5"/>
        <v>107.93513668371629</v>
      </c>
      <c r="L34" s="66">
        <f t="shared" si="6"/>
        <v>46.374620220138205</v>
      </c>
    </row>
    <row r="35" spans="2:12" x14ac:dyDescent="0.25">
      <c r="B35" s="65"/>
      <c r="C35" s="65" t="s">
        <v>87</v>
      </c>
      <c r="D35" s="65"/>
      <c r="E35" s="65"/>
      <c r="F35" s="65" t="s">
        <v>88</v>
      </c>
      <c r="G35" s="65">
        <f>G36+G41+G46+G56</f>
        <v>56208.07</v>
      </c>
      <c r="H35" s="65">
        <f>H36+H41+H46+H56</f>
        <v>235197</v>
      </c>
      <c r="I35" s="65">
        <f>I36+I41+I46+I56</f>
        <v>235197</v>
      </c>
      <c r="J35" s="65">
        <f>J36+J41+J46+J56</f>
        <v>70243.77</v>
      </c>
      <c r="K35" s="65">
        <f t="shared" si="5"/>
        <v>124.97096947110975</v>
      </c>
      <c r="L35" s="65">
        <f t="shared" si="6"/>
        <v>29.865929412364952</v>
      </c>
    </row>
    <row r="36" spans="2:12" x14ac:dyDescent="0.25">
      <c r="B36" s="65"/>
      <c r="C36" s="65"/>
      <c r="D36" s="65" t="s">
        <v>89</v>
      </c>
      <c r="E36" s="65"/>
      <c r="F36" s="65" t="s">
        <v>90</v>
      </c>
      <c r="G36" s="65">
        <f>G37+G38+G39+G40</f>
        <v>18042.66</v>
      </c>
      <c r="H36" s="65">
        <f>H37+H38+H39+H40</f>
        <v>42846</v>
      </c>
      <c r="I36" s="65">
        <f>I37+I38+I39+I40</f>
        <v>42846</v>
      </c>
      <c r="J36" s="65">
        <f>J37+J38+J39+J40</f>
        <v>15560.66</v>
      </c>
      <c r="K36" s="65">
        <f t="shared" si="5"/>
        <v>86.243713510092192</v>
      </c>
      <c r="L36" s="65">
        <f t="shared" si="6"/>
        <v>36.317649255473093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1730.45</v>
      </c>
      <c r="H37" s="66">
        <v>4182</v>
      </c>
      <c r="I37" s="66">
        <v>4182</v>
      </c>
      <c r="J37" s="66">
        <v>271.2</v>
      </c>
      <c r="K37" s="66">
        <f t="shared" si="5"/>
        <v>15.672223987980004</v>
      </c>
      <c r="L37" s="66">
        <f t="shared" si="6"/>
        <v>6.4849354375896704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14411.14</v>
      </c>
      <c r="H38" s="66">
        <v>34382</v>
      </c>
      <c r="I38" s="66">
        <v>34382</v>
      </c>
      <c r="J38" s="66">
        <v>15289.46</v>
      </c>
      <c r="K38" s="66">
        <f t="shared" si="5"/>
        <v>106.09472949398868</v>
      </c>
      <c r="L38" s="66">
        <f t="shared" si="6"/>
        <v>44.469373509394451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1162.5</v>
      </c>
      <c r="H39" s="66">
        <v>4182</v>
      </c>
      <c r="I39" s="66">
        <v>4182</v>
      </c>
      <c r="J39" s="66">
        <v>0</v>
      </c>
      <c r="K39" s="66">
        <f t="shared" si="5"/>
        <v>0</v>
      </c>
      <c r="L39" s="66">
        <f t="shared" si="6"/>
        <v>0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738.57</v>
      </c>
      <c r="H40" s="66">
        <v>100</v>
      </c>
      <c r="I40" s="66">
        <v>100</v>
      </c>
      <c r="J40" s="66">
        <v>0</v>
      </c>
      <c r="K40" s="66">
        <f t="shared" si="5"/>
        <v>0</v>
      </c>
      <c r="L40" s="66">
        <f t="shared" si="6"/>
        <v>0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</f>
        <v>7129.73</v>
      </c>
      <c r="H41" s="65">
        <f>H42+H43+H44+H45</f>
        <v>57322</v>
      </c>
      <c r="I41" s="65">
        <f>I42+I43+I44+I45</f>
        <v>57322</v>
      </c>
      <c r="J41" s="65">
        <f>J42+J43+J44+J45</f>
        <v>13480.849999999999</v>
      </c>
      <c r="K41" s="65">
        <f t="shared" si="5"/>
        <v>189.07939010313154</v>
      </c>
      <c r="L41" s="65">
        <f t="shared" si="6"/>
        <v>23.517759324517638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4907.83</v>
      </c>
      <c r="H42" s="66">
        <v>18581</v>
      </c>
      <c r="I42" s="66">
        <v>18581</v>
      </c>
      <c r="J42" s="66">
        <v>4772.46</v>
      </c>
      <c r="K42" s="66">
        <f t="shared" si="5"/>
        <v>97.241754502499063</v>
      </c>
      <c r="L42" s="66">
        <f t="shared" si="6"/>
        <v>25.684624078359615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2177.81</v>
      </c>
      <c r="H43" s="66">
        <v>37561</v>
      </c>
      <c r="I43" s="66">
        <v>37561</v>
      </c>
      <c r="J43" s="66">
        <v>8354.84</v>
      </c>
      <c r="K43" s="66">
        <f t="shared" si="5"/>
        <v>383.63493601370186</v>
      </c>
      <c r="L43" s="66">
        <f t="shared" si="6"/>
        <v>22.243390751044966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44.09</v>
      </c>
      <c r="H44" s="66">
        <v>380</v>
      </c>
      <c r="I44" s="66">
        <v>380</v>
      </c>
      <c r="J44" s="66">
        <v>0</v>
      </c>
      <c r="K44" s="66">
        <f t="shared" si="5"/>
        <v>0</v>
      </c>
      <c r="L44" s="66">
        <f t="shared" si="6"/>
        <v>0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0</v>
      </c>
      <c r="H45" s="66">
        <v>800</v>
      </c>
      <c r="I45" s="66">
        <v>800</v>
      </c>
      <c r="J45" s="66">
        <v>353.55</v>
      </c>
      <c r="K45" s="66" t="e">
        <f t="shared" si="5"/>
        <v>#DIV/0!</v>
      </c>
      <c r="L45" s="66">
        <f t="shared" si="6"/>
        <v>44.193750000000001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G47+G48+G49+G50+G51+G52+G53+G54+G55</f>
        <v>29279.29</v>
      </c>
      <c r="H46" s="65">
        <f>H47+H48+H49+H50+H51+H52+H53+H54+H55</f>
        <v>131219</v>
      </c>
      <c r="I46" s="65">
        <f>I47+I48+I49+I50+I51+I52+I53+I54+I55</f>
        <v>131219</v>
      </c>
      <c r="J46" s="65">
        <f>J47+J48+J49+J50+J51+J52+J53+J54+J55</f>
        <v>39350.129999999997</v>
      </c>
      <c r="K46" s="65">
        <f t="shared" si="5"/>
        <v>134.39577940585306</v>
      </c>
      <c r="L46" s="65">
        <f t="shared" si="6"/>
        <v>29.988134340301329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21117.54</v>
      </c>
      <c r="H47" s="66">
        <v>61052</v>
      </c>
      <c r="I47" s="66">
        <v>61052</v>
      </c>
      <c r="J47" s="66">
        <v>21924.87</v>
      </c>
      <c r="K47" s="66">
        <f t="shared" si="5"/>
        <v>103.82303052344164</v>
      </c>
      <c r="L47" s="66">
        <f t="shared" si="6"/>
        <v>35.911796501343119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216.49</v>
      </c>
      <c r="H48" s="66">
        <v>3730</v>
      </c>
      <c r="I48" s="66">
        <v>3730</v>
      </c>
      <c r="J48" s="66">
        <v>253.75</v>
      </c>
      <c r="K48" s="66">
        <f t="shared" si="5"/>
        <v>117.21095662617211</v>
      </c>
      <c r="L48" s="66">
        <f t="shared" si="6"/>
        <v>6.8029490616621988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800</v>
      </c>
      <c r="I49" s="66">
        <v>800</v>
      </c>
      <c r="J49" s="66">
        <v>936.25</v>
      </c>
      <c r="K49" s="66" t="e">
        <f t="shared" si="5"/>
        <v>#DIV/0!</v>
      </c>
      <c r="L49" s="66">
        <f t="shared" si="6"/>
        <v>117.03125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1410.3</v>
      </c>
      <c r="H50" s="66">
        <v>38590</v>
      </c>
      <c r="I50" s="66">
        <v>38590</v>
      </c>
      <c r="J50" s="66">
        <v>8464.08</v>
      </c>
      <c r="K50" s="66">
        <f t="shared" si="5"/>
        <v>600.16166773027021</v>
      </c>
      <c r="L50" s="66">
        <f t="shared" si="6"/>
        <v>21.933350608966052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1485.45</v>
      </c>
      <c r="H51" s="66">
        <v>3918</v>
      </c>
      <c r="I51" s="66">
        <v>3918</v>
      </c>
      <c r="J51" s="66">
        <v>1688.91</v>
      </c>
      <c r="K51" s="66">
        <f t="shared" si="5"/>
        <v>113.69685953751389</v>
      </c>
      <c r="L51" s="66">
        <f t="shared" si="6"/>
        <v>43.106431852986219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0</v>
      </c>
      <c r="H52" s="66">
        <v>4580</v>
      </c>
      <c r="I52" s="66">
        <v>4580</v>
      </c>
      <c r="J52" s="66">
        <v>40</v>
      </c>
      <c r="K52" s="66" t="e">
        <f t="shared" si="5"/>
        <v>#DIV/0!</v>
      </c>
      <c r="L52" s="66">
        <f t="shared" si="6"/>
        <v>0.8733624454148472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0</v>
      </c>
      <c r="H53" s="66">
        <v>133</v>
      </c>
      <c r="I53" s="66">
        <v>133</v>
      </c>
      <c r="J53" s="66">
        <v>0</v>
      </c>
      <c r="K53" s="66" t="e">
        <f t="shared" si="5"/>
        <v>#DIV/0!</v>
      </c>
      <c r="L53" s="66">
        <f t="shared" si="6"/>
        <v>0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9.9600000000000009</v>
      </c>
      <c r="H54" s="66">
        <v>66</v>
      </c>
      <c r="I54" s="66">
        <v>66</v>
      </c>
      <c r="J54" s="66">
        <v>9.9600000000000009</v>
      </c>
      <c r="K54" s="66">
        <f t="shared" si="5"/>
        <v>99.999999999999986</v>
      </c>
      <c r="L54" s="66">
        <f t="shared" si="6"/>
        <v>15.090909090909092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5039.55</v>
      </c>
      <c r="H55" s="66">
        <v>18350</v>
      </c>
      <c r="I55" s="66">
        <v>18350</v>
      </c>
      <c r="J55" s="66">
        <v>6032.31</v>
      </c>
      <c r="K55" s="66">
        <f t="shared" si="5"/>
        <v>119.69937792064768</v>
      </c>
      <c r="L55" s="66">
        <f t="shared" si="6"/>
        <v>32.873623978201636</v>
      </c>
    </row>
    <row r="56" spans="2:12" x14ac:dyDescent="0.25">
      <c r="B56" s="65"/>
      <c r="C56" s="65"/>
      <c r="D56" s="65" t="s">
        <v>129</v>
      </c>
      <c r="E56" s="65"/>
      <c r="F56" s="65" t="s">
        <v>130</v>
      </c>
      <c r="G56" s="65">
        <f>G57+G58+G59+G60+G61+G62</f>
        <v>1756.39</v>
      </c>
      <c r="H56" s="65">
        <f>H57+H58+H59+H60+H61+H62</f>
        <v>3810</v>
      </c>
      <c r="I56" s="65">
        <f>I57+I58+I59+I60+I61+I62</f>
        <v>3810</v>
      </c>
      <c r="J56" s="65">
        <f>J57+J58+J59+J60+J61+J62</f>
        <v>1852.1299999999999</v>
      </c>
      <c r="K56" s="65">
        <f t="shared" si="5"/>
        <v>105.45095337595863</v>
      </c>
      <c r="L56" s="65">
        <f t="shared" si="6"/>
        <v>48.612335958005247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553.69000000000005</v>
      </c>
      <c r="H57" s="66">
        <v>730</v>
      </c>
      <c r="I57" s="66">
        <v>730</v>
      </c>
      <c r="J57" s="66">
        <v>543.42999999999995</v>
      </c>
      <c r="K57" s="66">
        <f t="shared" si="5"/>
        <v>98.146977550614949</v>
      </c>
      <c r="L57" s="66">
        <f t="shared" si="6"/>
        <v>74.442465753424656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0</v>
      </c>
      <c r="H58" s="66">
        <v>159</v>
      </c>
      <c r="I58" s="66">
        <v>159</v>
      </c>
      <c r="J58" s="66">
        <v>0</v>
      </c>
      <c r="K58" s="66" t="e">
        <f t="shared" si="5"/>
        <v>#DIV/0!</v>
      </c>
      <c r="L58" s="66">
        <f t="shared" si="6"/>
        <v>0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0</v>
      </c>
      <c r="H59" s="66">
        <v>13</v>
      </c>
      <c r="I59" s="66">
        <v>13</v>
      </c>
      <c r="J59" s="66">
        <v>0</v>
      </c>
      <c r="K59" s="66" t="e">
        <f t="shared" si="5"/>
        <v>#DIV/0!</v>
      </c>
      <c r="L59" s="66">
        <f t="shared" si="6"/>
        <v>0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1138</v>
      </c>
      <c r="H60" s="66">
        <v>2676</v>
      </c>
      <c r="I60" s="66">
        <v>2676</v>
      </c>
      <c r="J60" s="66">
        <v>1244</v>
      </c>
      <c r="K60" s="66">
        <f t="shared" si="5"/>
        <v>109.31458699472759</v>
      </c>
      <c r="L60" s="66">
        <f t="shared" si="6"/>
        <v>46.487294469357252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0</v>
      </c>
      <c r="H61" s="66">
        <v>33</v>
      </c>
      <c r="I61" s="66">
        <v>33</v>
      </c>
      <c r="J61" s="66">
        <v>0</v>
      </c>
      <c r="K61" s="66" t="e">
        <f t="shared" si="5"/>
        <v>#DIV/0!</v>
      </c>
      <c r="L61" s="66">
        <f t="shared" si="6"/>
        <v>0</v>
      </c>
    </row>
    <row r="62" spans="2:12" x14ac:dyDescent="0.25">
      <c r="B62" s="66"/>
      <c r="C62" s="66"/>
      <c r="D62" s="66"/>
      <c r="E62" s="66" t="s">
        <v>141</v>
      </c>
      <c r="F62" s="66" t="s">
        <v>130</v>
      </c>
      <c r="G62" s="66">
        <v>64.7</v>
      </c>
      <c r="H62" s="66">
        <v>199</v>
      </c>
      <c r="I62" s="66">
        <v>199</v>
      </c>
      <c r="J62" s="66">
        <v>64.7</v>
      </c>
      <c r="K62" s="66">
        <f t="shared" si="5"/>
        <v>100</v>
      </c>
      <c r="L62" s="66">
        <f t="shared" si="6"/>
        <v>32.51256281407035</v>
      </c>
    </row>
    <row r="63" spans="2:12" x14ac:dyDescent="0.25">
      <c r="B63" s="65"/>
      <c r="C63" s="65" t="s">
        <v>142</v>
      </c>
      <c r="D63" s="65"/>
      <c r="E63" s="65"/>
      <c r="F63" s="65" t="s">
        <v>143</v>
      </c>
      <c r="G63" s="65">
        <f>G64</f>
        <v>493.4</v>
      </c>
      <c r="H63" s="65">
        <f>H64</f>
        <v>1062</v>
      </c>
      <c r="I63" s="65">
        <f>I64</f>
        <v>1062</v>
      </c>
      <c r="J63" s="65">
        <f>J64</f>
        <v>624.39</v>
      </c>
      <c r="K63" s="65">
        <f t="shared" si="5"/>
        <v>126.54843940008108</v>
      </c>
      <c r="L63" s="65">
        <f t="shared" si="6"/>
        <v>58.793785310734464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G65+G66</f>
        <v>493.4</v>
      </c>
      <c r="H64" s="65">
        <f>H65+H66</f>
        <v>1062</v>
      </c>
      <c r="I64" s="65">
        <f>I65+I66</f>
        <v>1062</v>
      </c>
      <c r="J64" s="65">
        <f>J65+J66</f>
        <v>624.39</v>
      </c>
      <c r="K64" s="65">
        <f t="shared" si="5"/>
        <v>126.54843940008108</v>
      </c>
      <c r="L64" s="65">
        <f t="shared" si="6"/>
        <v>58.793785310734464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493.4</v>
      </c>
      <c r="H65" s="66">
        <v>929</v>
      </c>
      <c r="I65" s="66">
        <v>929</v>
      </c>
      <c r="J65" s="66">
        <v>624.39</v>
      </c>
      <c r="K65" s="66">
        <f t="shared" si="5"/>
        <v>126.54843940008108</v>
      </c>
      <c r="L65" s="66">
        <f t="shared" si="6"/>
        <v>67.210979547900962</v>
      </c>
    </row>
    <row r="66" spans="2:12" x14ac:dyDescent="0.25">
      <c r="B66" s="66"/>
      <c r="C66" s="66"/>
      <c r="D66" s="66"/>
      <c r="E66" s="66" t="s">
        <v>148</v>
      </c>
      <c r="F66" s="66" t="s">
        <v>149</v>
      </c>
      <c r="G66" s="66">
        <v>0</v>
      </c>
      <c r="H66" s="66">
        <v>133</v>
      </c>
      <c r="I66" s="66">
        <v>133</v>
      </c>
      <c r="J66" s="66">
        <v>0</v>
      </c>
      <c r="K66" s="66" t="e">
        <f t="shared" si="5"/>
        <v>#DIV/0!</v>
      </c>
      <c r="L66" s="66">
        <f t="shared" si="6"/>
        <v>0</v>
      </c>
    </row>
    <row r="67" spans="2:12" x14ac:dyDescent="0.25">
      <c r="B67" s="65"/>
      <c r="C67" s="66"/>
      <c r="D67" s="67"/>
      <c r="E67" s="68"/>
      <c r="F67" s="8"/>
      <c r="G67" s="65"/>
      <c r="H67" s="65"/>
      <c r="I67" s="65"/>
      <c r="J67" s="65"/>
      <c r="K67" s="70"/>
      <c r="L67" s="70"/>
    </row>
  </sheetData>
  <mergeCells count="7">
    <mergeCell ref="B23:F23"/>
    <mergeCell ref="B24:F24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5" t="s">
        <v>16</v>
      </c>
      <c r="C2" s="95"/>
      <c r="D2" s="95"/>
      <c r="E2" s="95"/>
      <c r="F2" s="95"/>
      <c r="G2" s="95"/>
      <c r="H2" s="95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693178.14</v>
      </c>
      <c r="D6" s="71">
        <f>D7+D9+D11</f>
        <v>1721906</v>
      </c>
      <c r="E6" s="71">
        <f>E7+E9+E11</f>
        <v>1721906</v>
      </c>
      <c r="F6" s="71">
        <f>F7+F9+F11</f>
        <v>759465.1</v>
      </c>
      <c r="G6" s="72">
        <f t="shared" ref="G6:G19" si="0">(F6*100)/C6</f>
        <v>109.5627597258044</v>
      </c>
      <c r="H6" s="72">
        <f t="shared" ref="H6:H19" si="1">(F6*100)/E6</f>
        <v>44.106071992315492</v>
      </c>
    </row>
    <row r="7" spans="1:8" x14ac:dyDescent="0.25">
      <c r="A7"/>
      <c r="B7" s="8" t="s">
        <v>150</v>
      </c>
      <c r="C7" s="71">
        <f>C8</f>
        <v>693178.14</v>
      </c>
      <c r="D7" s="71">
        <f>D8</f>
        <v>1721494</v>
      </c>
      <c r="E7" s="71">
        <f>E8</f>
        <v>1721494</v>
      </c>
      <c r="F7" s="71">
        <f>F8</f>
        <v>759465.1</v>
      </c>
      <c r="G7" s="72">
        <f t="shared" si="0"/>
        <v>109.5627597258044</v>
      </c>
      <c r="H7" s="72">
        <f t="shared" si="1"/>
        <v>44.116627766347136</v>
      </c>
    </row>
    <row r="8" spans="1:8" x14ac:dyDescent="0.25">
      <c r="A8"/>
      <c r="B8" s="16" t="s">
        <v>151</v>
      </c>
      <c r="C8" s="73">
        <v>693178.14</v>
      </c>
      <c r="D8" s="73">
        <v>1721494</v>
      </c>
      <c r="E8" s="73">
        <v>1721494</v>
      </c>
      <c r="F8" s="74">
        <v>759465.1</v>
      </c>
      <c r="G8" s="70">
        <f t="shared" si="0"/>
        <v>109.5627597258044</v>
      </c>
      <c r="H8" s="70">
        <f t="shared" si="1"/>
        <v>44.116627766347136</v>
      </c>
    </row>
    <row r="9" spans="1:8" x14ac:dyDescent="0.25">
      <c r="A9"/>
      <c r="B9" s="8" t="s">
        <v>152</v>
      </c>
      <c r="C9" s="71">
        <f>C10</f>
        <v>0</v>
      </c>
      <c r="D9" s="71">
        <f>D10</f>
        <v>398</v>
      </c>
      <c r="E9" s="71">
        <f>E10</f>
        <v>398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153</v>
      </c>
      <c r="C10" s="73">
        <v>0</v>
      </c>
      <c r="D10" s="73">
        <v>398</v>
      </c>
      <c r="E10" s="73">
        <v>398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A11"/>
      <c r="B11" s="8" t="s">
        <v>154</v>
      </c>
      <c r="C11" s="71">
        <f>C12</f>
        <v>0</v>
      </c>
      <c r="D11" s="71">
        <f>D12</f>
        <v>14</v>
      </c>
      <c r="E11" s="71">
        <f>E12</f>
        <v>14</v>
      </c>
      <c r="F11" s="71">
        <f>F12</f>
        <v>0</v>
      </c>
      <c r="G11" s="72" t="e">
        <f t="shared" si="0"/>
        <v>#DIV/0!</v>
      </c>
      <c r="H11" s="72">
        <f t="shared" si="1"/>
        <v>0</v>
      </c>
    </row>
    <row r="12" spans="1:8" x14ac:dyDescent="0.25">
      <c r="A12"/>
      <c r="B12" s="16" t="s">
        <v>155</v>
      </c>
      <c r="C12" s="73">
        <v>0</v>
      </c>
      <c r="D12" s="73">
        <v>14</v>
      </c>
      <c r="E12" s="73">
        <v>14</v>
      </c>
      <c r="F12" s="74">
        <v>0</v>
      </c>
      <c r="G12" s="70" t="e">
        <f t="shared" si="0"/>
        <v>#DIV/0!</v>
      </c>
      <c r="H12" s="70">
        <f t="shared" si="1"/>
        <v>0</v>
      </c>
    </row>
    <row r="13" spans="1:8" x14ac:dyDescent="0.25">
      <c r="B13" s="8" t="s">
        <v>32</v>
      </c>
      <c r="C13" s="75">
        <f>C14+C16+C18</f>
        <v>693178.14</v>
      </c>
      <c r="D13" s="75">
        <f>D14+D16+D18</f>
        <v>1721906</v>
      </c>
      <c r="E13" s="75">
        <f>E14+E16+E18</f>
        <v>1721906</v>
      </c>
      <c r="F13" s="75">
        <f>F14+F16+F18</f>
        <v>759465.1</v>
      </c>
      <c r="G13" s="72">
        <f t="shared" si="0"/>
        <v>109.5627597258044</v>
      </c>
      <c r="H13" s="72">
        <f t="shared" si="1"/>
        <v>44.106071992315492</v>
      </c>
    </row>
    <row r="14" spans="1:8" x14ac:dyDescent="0.25">
      <c r="A14"/>
      <c r="B14" s="8" t="s">
        <v>150</v>
      </c>
      <c r="C14" s="75">
        <f>C15</f>
        <v>693178.14</v>
      </c>
      <c r="D14" s="75">
        <f>D15</f>
        <v>1721494</v>
      </c>
      <c r="E14" s="75">
        <f>E15</f>
        <v>1721494</v>
      </c>
      <c r="F14" s="75">
        <f>F15</f>
        <v>759465.1</v>
      </c>
      <c r="G14" s="72">
        <f t="shared" si="0"/>
        <v>109.5627597258044</v>
      </c>
      <c r="H14" s="72">
        <f t="shared" si="1"/>
        <v>44.116627766347136</v>
      </c>
    </row>
    <row r="15" spans="1:8" x14ac:dyDescent="0.25">
      <c r="A15"/>
      <c r="B15" s="16" t="s">
        <v>151</v>
      </c>
      <c r="C15" s="73">
        <v>693178.14</v>
      </c>
      <c r="D15" s="73">
        <v>1721494</v>
      </c>
      <c r="E15" s="76">
        <v>1721494</v>
      </c>
      <c r="F15" s="74">
        <v>759465.1</v>
      </c>
      <c r="G15" s="70">
        <f t="shared" si="0"/>
        <v>109.5627597258044</v>
      </c>
      <c r="H15" s="70">
        <f t="shared" si="1"/>
        <v>44.116627766347136</v>
      </c>
    </row>
    <row r="16" spans="1:8" x14ac:dyDescent="0.25">
      <c r="A16"/>
      <c r="B16" s="8" t="s">
        <v>152</v>
      </c>
      <c r="C16" s="75">
        <f>C17</f>
        <v>0</v>
      </c>
      <c r="D16" s="75">
        <f>D17</f>
        <v>398</v>
      </c>
      <c r="E16" s="75">
        <f>E17</f>
        <v>398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153</v>
      </c>
      <c r="C17" s="73">
        <v>0</v>
      </c>
      <c r="D17" s="73">
        <v>398</v>
      </c>
      <c r="E17" s="76">
        <v>398</v>
      </c>
      <c r="F17" s="74">
        <v>0</v>
      </c>
      <c r="G17" s="70" t="e">
        <f t="shared" si="0"/>
        <v>#DIV/0!</v>
      </c>
      <c r="H17" s="70">
        <f t="shared" si="1"/>
        <v>0</v>
      </c>
    </row>
    <row r="18" spans="1:8" x14ac:dyDescent="0.25">
      <c r="A18"/>
      <c r="B18" s="8" t="s">
        <v>154</v>
      </c>
      <c r="C18" s="75">
        <f>C19</f>
        <v>0</v>
      </c>
      <c r="D18" s="75">
        <f>D19</f>
        <v>14</v>
      </c>
      <c r="E18" s="75">
        <f>E19</f>
        <v>14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155</v>
      </c>
      <c r="C19" s="73">
        <v>0</v>
      </c>
      <c r="D19" s="73">
        <v>14</v>
      </c>
      <c r="E19" s="76">
        <v>14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17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693178.14</v>
      </c>
      <c r="D6" s="75">
        <f t="shared" si="0"/>
        <v>1721906</v>
      </c>
      <c r="E6" s="75">
        <f t="shared" si="0"/>
        <v>1721906</v>
      </c>
      <c r="F6" s="75">
        <f t="shared" si="0"/>
        <v>759465.1</v>
      </c>
      <c r="G6" s="70">
        <f>(F6*100)/C6</f>
        <v>109.5627597258044</v>
      </c>
      <c r="H6" s="70">
        <f>(F6*100)/E6</f>
        <v>44.106071992315492</v>
      </c>
    </row>
    <row r="7" spans="2:8" x14ac:dyDescent="0.25">
      <c r="B7" s="8" t="s">
        <v>156</v>
      </c>
      <c r="C7" s="75">
        <f t="shared" si="0"/>
        <v>693178.14</v>
      </c>
      <c r="D7" s="75">
        <f t="shared" si="0"/>
        <v>1721906</v>
      </c>
      <c r="E7" s="75">
        <f t="shared" si="0"/>
        <v>1721906</v>
      </c>
      <c r="F7" s="75">
        <f t="shared" si="0"/>
        <v>759465.1</v>
      </c>
      <c r="G7" s="70">
        <f>(F7*100)/C7</f>
        <v>109.5627597258044</v>
      </c>
      <c r="H7" s="70">
        <f>(F7*100)/E7</f>
        <v>44.106071992315492</v>
      </c>
    </row>
    <row r="8" spans="2:8" x14ac:dyDescent="0.25">
      <c r="B8" s="11" t="s">
        <v>157</v>
      </c>
      <c r="C8" s="73">
        <v>693178.14</v>
      </c>
      <c r="D8" s="73">
        <v>1721906</v>
      </c>
      <c r="E8" s="73">
        <v>1721906</v>
      </c>
      <c r="F8" s="74">
        <v>759465.1</v>
      </c>
      <c r="G8" s="70">
        <f>(F8*100)/C8</f>
        <v>109.5627597258044</v>
      </c>
      <c r="H8" s="70">
        <f>(F8*100)/E8</f>
        <v>44.106071992315492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5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5.75" customHeight="1" x14ac:dyDescent="0.25">
      <c r="B5" s="95" t="s">
        <v>18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19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4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158</v>
      </c>
      <c r="C1" s="39"/>
    </row>
    <row r="2" spans="1:6" ht="15" customHeight="1" x14ac:dyDescent="0.2">
      <c r="A2" s="41" t="s">
        <v>34</v>
      </c>
      <c r="B2" s="42" t="s">
        <v>159</v>
      </c>
      <c r="C2" s="39"/>
    </row>
    <row r="3" spans="1:6" s="39" customFormat="1" ht="43.5" customHeight="1" x14ac:dyDescent="0.2">
      <c r="A3" s="43" t="s">
        <v>35</v>
      </c>
      <c r="B3" s="37" t="s">
        <v>160</v>
      </c>
    </row>
    <row r="4" spans="1:6" s="39" customFormat="1" x14ac:dyDescent="0.2">
      <c r="A4" s="43" t="s">
        <v>36</v>
      </c>
      <c r="B4" s="44" t="s">
        <v>161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162</v>
      </c>
      <c r="B7" s="46"/>
      <c r="C7" s="77">
        <f>C12+C55</f>
        <v>1721494</v>
      </c>
      <c r="D7" s="77">
        <f>D12+D55</f>
        <v>1721494</v>
      </c>
      <c r="E7" s="77">
        <f>E12+E55</f>
        <v>759465.10000000009</v>
      </c>
      <c r="F7" s="77">
        <f>(E7*100)/D7</f>
        <v>44.116627766347136</v>
      </c>
    </row>
    <row r="8" spans="1:6" x14ac:dyDescent="0.2">
      <c r="A8" s="47" t="s">
        <v>72</v>
      </c>
      <c r="B8" s="46"/>
      <c r="C8" s="77">
        <f>C65+C69</f>
        <v>398</v>
      </c>
      <c r="D8" s="77">
        <f>D65+D69</f>
        <v>398</v>
      </c>
      <c r="E8" s="77">
        <f>E65+E69</f>
        <v>0</v>
      </c>
      <c r="F8" s="77">
        <f>(E8*100)/D8</f>
        <v>0</v>
      </c>
    </row>
    <row r="9" spans="1:6" x14ac:dyDescent="0.2">
      <c r="A9" s="47" t="s">
        <v>163</v>
      </c>
      <c r="B9" s="46"/>
      <c r="C9" s="77">
        <f>C79</f>
        <v>14</v>
      </c>
      <c r="D9" s="77">
        <f>D79</f>
        <v>14</v>
      </c>
      <c r="E9" s="77">
        <f>E79</f>
        <v>0</v>
      </c>
      <c r="F9" s="77">
        <f>(E9*100)/D9</f>
        <v>0</v>
      </c>
    </row>
    <row r="10" spans="1:6" s="57" customFormat="1" x14ac:dyDescent="0.2"/>
    <row r="11" spans="1:6" ht="38.25" x14ac:dyDescent="0.2">
      <c r="A11" s="47" t="s">
        <v>164</v>
      </c>
      <c r="B11" s="47" t="s">
        <v>165</v>
      </c>
      <c r="C11" s="47" t="s">
        <v>43</v>
      </c>
      <c r="D11" s="47" t="s">
        <v>166</v>
      </c>
      <c r="E11" s="47" t="s">
        <v>167</v>
      </c>
      <c r="F11" s="47" t="s">
        <v>168</v>
      </c>
    </row>
    <row r="12" spans="1:6" x14ac:dyDescent="0.2">
      <c r="A12" s="49" t="s">
        <v>70</v>
      </c>
      <c r="B12" s="50" t="s">
        <v>71</v>
      </c>
      <c r="C12" s="80">
        <f>C13+C21+C49</f>
        <v>1721494</v>
      </c>
      <c r="D12" s="80">
        <f>D13+D21+D49</f>
        <v>1721494</v>
      </c>
      <c r="E12" s="80">
        <f>E13+E21+E49</f>
        <v>759465.10000000009</v>
      </c>
      <c r="F12" s="81">
        <f>(E12*100)/D12</f>
        <v>44.116627766347136</v>
      </c>
    </row>
    <row r="13" spans="1:6" x14ac:dyDescent="0.2">
      <c r="A13" s="51" t="s">
        <v>72</v>
      </c>
      <c r="B13" s="52" t="s">
        <v>73</v>
      </c>
      <c r="C13" s="82">
        <f>C14+C17+C19</f>
        <v>1485647</v>
      </c>
      <c r="D13" s="82">
        <f>D14+D17+D19</f>
        <v>1485647</v>
      </c>
      <c r="E13" s="82">
        <f>E14+E17+E19</f>
        <v>688596.94000000006</v>
      </c>
      <c r="F13" s="81">
        <f>(E13*100)/D13</f>
        <v>46.349970080375755</v>
      </c>
    </row>
    <row r="14" spans="1:6" x14ac:dyDescent="0.2">
      <c r="A14" s="53" t="s">
        <v>74</v>
      </c>
      <c r="B14" s="54" t="s">
        <v>75</v>
      </c>
      <c r="C14" s="83">
        <f>C15+C16</f>
        <v>1242744</v>
      </c>
      <c r="D14" s="83">
        <f>D15+D16</f>
        <v>1242744</v>
      </c>
      <c r="E14" s="83">
        <f>E15+E16</f>
        <v>576229.51</v>
      </c>
      <c r="F14" s="83">
        <f>(E14*100)/D14</f>
        <v>46.367514950786322</v>
      </c>
    </row>
    <row r="15" spans="1:6" x14ac:dyDescent="0.2">
      <c r="A15" s="55" t="s">
        <v>76</v>
      </c>
      <c r="B15" s="56" t="s">
        <v>77</v>
      </c>
      <c r="C15" s="84">
        <v>1240744</v>
      </c>
      <c r="D15" s="84">
        <v>1240744</v>
      </c>
      <c r="E15" s="84">
        <v>576229.51</v>
      </c>
      <c r="F15" s="84"/>
    </row>
    <row r="16" spans="1:6" x14ac:dyDescent="0.2">
      <c r="A16" s="55" t="s">
        <v>78</v>
      </c>
      <c r="B16" s="56" t="s">
        <v>79</v>
      </c>
      <c r="C16" s="84">
        <v>2000</v>
      </c>
      <c r="D16" s="84">
        <v>2000</v>
      </c>
      <c r="E16" s="84">
        <v>0</v>
      </c>
      <c r="F16" s="84"/>
    </row>
    <row r="17" spans="1:6" x14ac:dyDescent="0.2">
      <c r="A17" s="53" t="s">
        <v>80</v>
      </c>
      <c r="B17" s="54" t="s">
        <v>81</v>
      </c>
      <c r="C17" s="83">
        <f>C18</f>
        <v>37850</v>
      </c>
      <c r="D17" s="83">
        <f>D18</f>
        <v>37850</v>
      </c>
      <c r="E17" s="83">
        <f>E18</f>
        <v>17274.88</v>
      </c>
      <c r="F17" s="83">
        <f>(E17*100)/D17</f>
        <v>45.640369881109642</v>
      </c>
    </row>
    <row r="18" spans="1:6" x14ac:dyDescent="0.2">
      <c r="A18" s="55" t="s">
        <v>82</v>
      </c>
      <c r="B18" s="56" t="s">
        <v>81</v>
      </c>
      <c r="C18" s="84">
        <v>37850</v>
      </c>
      <c r="D18" s="84">
        <v>37850</v>
      </c>
      <c r="E18" s="84">
        <v>17274.88</v>
      </c>
      <c r="F18" s="84"/>
    </row>
    <row r="19" spans="1:6" x14ac:dyDescent="0.2">
      <c r="A19" s="53" t="s">
        <v>83</v>
      </c>
      <c r="B19" s="54" t="s">
        <v>84</v>
      </c>
      <c r="C19" s="83">
        <f>C20</f>
        <v>205053</v>
      </c>
      <c r="D19" s="83">
        <f>D20</f>
        <v>205053</v>
      </c>
      <c r="E19" s="83">
        <f>E20</f>
        <v>95092.55</v>
      </c>
      <c r="F19" s="83">
        <f>(E19*100)/D19</f>
        <v>46.374620220138205</v>
      </c>
    </row>
    <row r="20" spans="1:6" x14ac:dyDescent="0.2">
      <c r="A20" s="55" t="s">
        <v>85</v>
      </c>
      <c r="B20" s="56" t="s">
        <v>86</v>
      </c>
      <c r="C20" s="84">
        <v>205053</v>
      </c>
      <c r="D20" s="84">
        <v>205053</v>
      </c>
      <c r="E20" s="84">
        <v>95092.55</v>
      </c>
      <c r="F20" s="84"/>
    </row>
    <row r="21" spans="1:6" x14ac:dyDescent="0.2">
      <c r="A21" s="51" t="s">
        <v>87</v>
      </c>
      <c r="B21" s="52" t="s">
        <v>88</v>
      </c>
      <c r="C21" s="82">
        <f>C22+C27+C32+C42</f>
        <v>234785</v>
      </c>
      <c r="D21" s="82">
        <f>D22+D27+D32+D42</f>
        <v>234785</v>
      </c>
      <c r="E21" s="82">
        <f>E22+E27+E32+E42</f>
        <v>70243.77</v>
      </c>
      <c r="F21" s="81">
        <f>(E21*100)/D21</f>
        <v>29.918338053964266</v>
      </c>
    </row>
    <row r="22" spans="1:6" x14ac:dyDescent="0.2">
      <c r="A22" s="53" t="s">
        <v>89</v>
      </c>
      <c r="B22" s="54" t="s">
        <v>90</v>
      </c>
      <c r="C22" s="83">
        <f>C23+C24+C25+C26</f>
        <v>42846</v>
      </c>
      <c r="D22" s="83">
        <f>D23+D24+D25+D26</f>
        <v>42846</v>
      </c>
      <c r="E22" s="83">
        <f>E23+E24+E25+E26</f>
        <v>15560.66</v>
      </c>
      <c r="F22" s="83">
        <f>(E22*100)/D22</f>
        <v>36.317649255473093</v>
      </c>
    </row>
    <row r="23" spans="1:6" x14ac:dyDescent="0.2">
      <c r="A23" s="55" t="s">
        <v>91</v>
      </c>
      <c r="B23" s="56" t="s">
        <v>92</v>
      </c>
      <c r="C23" s="84">
        <v>4182</v>
      </c>
      <c r="D23" s="84">
        <v>4182</v>
      </c>
      <c r="E23" s="84">
        <v>271.2</v>
      </c>
      <c r="F23" s="84"/>
    </row>
    <row r="24" spans="1:6" ht="25.5" x14ac:dyDescent="0.2">
      <c r="A24" s="55" t="s">
        <v>93</v>
      </c>
      <c r="B24" s="56" t="s">
        <v>94</v>
      </c>
      <c r="C24" s="84">
        <v>34382</v>
      </c>
      <c r="D24" s="84">
        <v>34382</v>
      </c>
      <c r="E24" s="84">
        <v>15289.46</v>
      </c>
      <c r="F24" s="84"/>
    </row>
    <row r="25" spans="1:6" x14ac:dyDescent="0.2">
      <c r="A25" s="55" t="s">
        <v>95</v>
      </c>
      <c r="B25" s="56" t="s">
        <v>96</v>
      </c>
      <c r="C25" s="84">
        <v>4182</v>
      </c>
      <c r="D25" s="84">
        <v>4182</v>
      </c>
      <c r="E25" s="84">
        <v>0</v>
      </c>
      <c r="F25" s="84"/>
    </row>
    <row r="26" spans="1:6" x14ac:dyDescent="0.2">
      <c r="A26" s="55" t="s">
        <v>97</v>
      </c>
      <c r="B26" s="56" t="s">
        <v>98</v>
      </c>
      <c r="C26" s="84">
        <v>100</v>
      </c>
      <c r="D26" s="84">
        <v>100</v>
      </c>
      <c r="E26" s="84">
        <v>0</v>
      </c>
      <c r="F26" s="84"/>
    </row>
    <row r="27" spans="1:6" x14ac:dyDescent="0.2">
      <c r="A27" s="53" t="s">
        <v>99</v>
      </c>
      <c r="B27" s="54" t="s">
        <v>100</v>
      </c>
      <c r="C27" s="83">
        <f>C28+C29+C30+C31</f>
        <v>56924</v>
      </c>
      <c r="D27" s="83">
        <f>D28+D29+D30+D31</f>
        <v>56924</v>
      </c>
      <c r="E27" s="83">
        <f>E28+E29+E30+E31</f>
        <v>13480.849999999999</v>
      </c>
      <c r="F27" s="83">
        <f>(E27*100)/D27</f>
        <v>23.682190288806126</v>
      </c>
    </row>
    <row r="28" spans="1:6" x14ac:dyDescent="0.2">
      <c r="A28" s="55" t="s">
        <v>101</v>
      </c>
      <c r="B28" s="56" t="s">
        <v>102</v>
      </c>
      <c r="C28" s="84">
        <v>18183</v>
      </c>
      <c r="D28" s="84">
        <v>18183</v>
      </c>
      <c r="E28" s="84">
        <v>4772.46</v>
      </c>
      <c r="F28" s="84"/>
    </row>
    <row r="29" spans="1:6" x14ac:dyDescent="0.2">
      <c r="A29" s="55" t="s">
        <v>103</v>
      </c>
      <c r="B29" s="56" t="s">
        <v>104</v>
      </c>
      <c r="C29" s="84">
        <v>37561</v>
      </c>
      <c r="D29" s="84">
        <v>37561</v>
      </c>
      <c r="E29" s="84">
        <v>8354.84</v>
      </c>
      <c r="F29" s="84"/>
    </row>
    <row r="30" spans="1:6" x14ac:dyDescent="0.2">
      <c r="A30" s="55" t="s">
        <v>105</v>
      </c>
      <c r="B30" s="56" t="s">
        <v>106</v>
      </c>
      <c r="C30" s="84">
        <v>380</v>
      </c>
      <c r="D30" s="84">
        <v>380</v>
      </c>
      <c r="E30" s="84">
        <v>0</v>
      </c>
      <c r="F30" s="84"/>
    </row>
    <row r="31" spans="1:6" x14ac:dyDescent="0.2">
      <c r="A31" s="55" t="s">
        <v>107</v>
      </c>
      <c r="B31" s="56" t="s">
        <v>108</v>
      </c>
      <c r="C31" s="84">
        <v>800</v>
      </c>
      <c r="D31" s="84">
        <v>800</v>
      </c>
      <c r="E31" s="84">
        <v>353.55</v>
      </c>
      <c r="F31" s="84"/>
    </row>
    <row r="32" spans="1:6" x14ac:dyDescent="0.2">
      <c r="A32" s="53" t="s">
        <v>109</v>
      </c>
      <c r="B32" s="54" t="s">
        <v>110</v>
      </c>
      <c r="C32" s="83">
        <f>C33+C34+C35+C36+C37+C38+C39+C40+C41</f>
        <v>131205</v>
      </c>
      <c r="D32" s="83">
        <f>D33+D34+D35+D36+D37+D38+D39+D40+D41</f>
        <v>131205</v>
      </c>
      <c r="E32" s="83">
        <f>E33+E34+E35+E36+E37+E38+E39+E40+E41</f>
        <v>39350.129999999997</v>
      </c>
      <c r="F32" s="83">
        <f>(E32*100)/D32</f>
        <v>29.991334171716016</v>
      </c>
    </row>
    <row r="33" spans="1:6" x14ac:dyDescent="0.2">
      <c r="A33" s="55" t="s">
        <v>111</v>
      </c>
      <c r="B33" s="56" t="s">
        <v>112</v>
      </c>
      <c r="C33" s="84">
        <v>61052</v>
      </c>
      <c r="D33" s="84">
        <v>61052</v>
      </c>
      <c r="E33" s="84">
        <v>21924.87</v>
      </c>
      <c r="F33" s="84"/>
    </row>
    <row r="34" spans="1:6" x14ac:dyDescent="0.2">
      <c r="A34" s="55" t="s">
        <v>113</v>
      </c>
      <c r="B34" s="56" t="s">
        <v>114</v>
      </c>
      <c r="C34" s="84">
        <v>3716</v>
      </c>
      <c r="D34" s="84">
        <v>3716</v>
      </c>
      <c r="E34" s="84">
        <v>253.75</v>
      </c>
      <c r="F34" s="84"/>
    </row>
    <row r="35" spans="1:6" x14ac:dyDescent="0.2">
      <c r="A35" s="55" t="s">
        <v>115</v>
      </c>
      <c r="B35" s="56" t="s">
        <v>116</v>
      </c>
      <c r="C35" s="84">
        <v>800</v>
      </c>
      <c r="D35" s="84">
        <v>800</v>
      </c>
      <c r="E35" s="84">
        <v>936.25</v>
      </c>
      <c r="F35" s="84"/>
    </row>
    <row r="36" spans="1:6" x14ac:dyDescent="0.2">
      <c r="A36" s="55" t="s">
        <v>117</v>
      </c>
      <c r="B36" s="56" t="s">
        <v>118</v>
      </c>
      <c r="C36" s="84">
        <v>38590</v>
      </c>
      <c r="D36" s="84">
        <v>38590</v>
      </c>
      <c r="E36" s="84">
        <v>8464.08</v>
      </c>
      <c r="F36" s="84"/>
    </row>
    <row r="37" spans="1:6" x14ac:dyDescent="0.2">
      <c r="A37" s="55" t="s">
        <v>119</v>
      </c>
      <c r="B37" s="56" t="s">
        <v>120</v>
      </c>
      <c r="C37" s="84">
        <v>3918</v>
      </c>
      <c r="D37" s="84">
        <v>3918</v>
      </c>
      <c r="E37" s="84">
        <v>1688.91</v>
      </c>
      <c r="F37" s="84"/>
    </row>
    <row r="38" spans="1:6" x14ac:dyDescent="0.2">
      <c r="A38" s="55" t="s">
        <v>121</v>
      </c>
      <c r="B38" s="56" t="s">
        <v>122</v>
      </c>
      <c r="C38" s="84">
        <v>4580</v>
      </c>
      <c r="D38" s="84">
        <v>4580</v>
      </c>
      <c r="E38" s="84">
        <v>40</v>
      </c>
      <c r="F38" s="84"/>
    </row>
    <row r="39" spans="1:6" x14ac:dyDescent="0.2">
      <c r="A39" s="55" t="s">
        <v>123</v>
      </c>
      <c r="B39" s="56" t="s">
        <v>124</v>
      </c>
      <c r="C39" s="84">
        <v>133</v>
      </c>
      <c r="D39" s="84">
        <v>133</v>
      </c>
      <c r="E39" s="84">
        <v>0</v>
      </c>
      <c r="F39" s="84"/>
    </row>
    <row r="40" spans="1:6" x14ac:dyDescent="0.2">
      <c r="A40" s="55" t="s">
        <v>125</v>
      </c>
      <c r="B40" s="56" t="s">
        <v>126</v>
      </c>
      <c r="C40" s="84">
        <v>66</v>
      </c>
      <c r="D40" s="84">
        <v>66</v>
      </c>
      <c r="E40" s="84">
        <v>9.9600000000000009</v>
      </c>
      <c r="F40" s="84"/>
    </row>
    <row r="41" spans="1:6" x14ac:dyDescent="0.2">
      <c r="A41" s="55" t="s">
        <v>127</v>
      </c>
      <c r="B41" s="56" t="s">
        <v>128</v>
      </c>
      <c r="C41" s="84">
        <v>18350</v>
      </c>
      <c r="D41" s="84">
        <v>18350</v>
      </c>
      <c r="E41" s="84">
        <v>6032.31</v>
      </c>
      <c r="F41" s="84"/>
    </row>
    <row r="42" spans="1:6" x14ac:dyDescent="0.2">
      <c r="A42" s="53" t="s">
        <v>129</v>
      </c>
      <c r="B42" s="54" t="s">
        <v>130</v>
      </c>
      <c r="C42" s="83">
        <f>C43+C44+C45+C46+C47+C48</f>
        <v>3810</v>
      </c>
      <c r="D42" s="83">
        <f>D43+D44+D45+D46+D47+D48</f>
        <v>3810</v>
      </c>
      <c r="E42" s="83">
        <f>E43+E44+E45+E46+E47+E48</f>
        <v>1852.1299999999999</v>
      </c>
      <c r="F42" s="83">
        <f>(E42*100)/D42</f>
        <v>48.612335958005247</v>
      </c>
    </row>
    <row r="43" spans="1:6" x14ac:dyDescent="0.2">
      <c r="A43" s="55" t="s">
        <v>131</v>
      </c>
      <c r="B43" s="56" t="s">
        <v>132</v>
      </c>
      <c r="C43" s="84">
        <v>730</v>
      </c>
      <c r="D43" s="84">
        <v>730</v>
      </c>
      <c r="E43" s="84">
        <v>543.42999999999995</v>
      </c>
      <c r="F43" s="84"/>
    </row>
    <row r="44" spans="1:6" x14ac:dyDescent="0.2">
      <c r="A44" s="55" t="s">
        <v>133</v>
      </c>
      <c r="B44" s="56" t="s">
        <v>134</v>
      </c>
      <c r="C44" s="84">
        <v>159</v>
      </c>
      <c r="D44" s="84">
        <v>159</v>
      </c>
      <c r="E44" s="84">
        <v>0</v>
      </c>
      <c r="F44" s="84"/>
    </row>
    <row r="45" spans="1:6" x14ac:dyDescent="0.2">
      <c r="A45" s="55" t="s">
        <v>135</v>
      </c>
      <c r="B45" s="56" t="s">
        <v>136</v>
      </c>
      <c r="C45" s="84">
        <v>13</v>
      </c>
      <c r="D45" s="84">
        <v>13</v>
      </c>
      <c r="E45" s="84">
        <v>0</v>
      </c>
      <c r="F45" s="84"/>
    </row>
    <row r="46" spans="1:6" x14ac:dyDescent="0.2">
      <c r="A46" s="55" t="s">
        <v>137</v>
      </c>
      <c r="B46" s="56" t="s">
        <v>138</v>
      </c>
      <c r="C46" s="84">
        <v>2676</v>
      </c>
      <c r="D46" s="84">
        <v>2676</v>
      </c>
      <c r="E46" s="84">
        <v>1244</v>
      </c>
      <c r="F46" s="84"/>
    </row>
    <row r="47" spans="1:6" x14ac:dyDescent="0.2">
      <c r="A47" s="55" t="s">
        <v>139</v>
      </c>
      <c r="B47" s="56" t="s">
        <v>140</v>
      </c>
      <c r="C47" s="84">
        <v>33</v>
      </c>
      <c r="D47" s="84">
        <v>33</v>
      </c>
      <c r="E47" s="84">
        <v>0</v>
      </c>
      <c r="F47" s="84"/>
    </row>
    <row r="48" spans="1:6" x14ac:dyDescent="0.2">
      <c r="A48" s="55" t="s">
        <v>141</v>
      </c>
      <c r="B48" s="56" t="s">
        <v>130</v>
      </c>
      <c r="C48" s="84">
        <v>199</v>
      </c>
      <c r="D48" s="84">
        <v>199</v>
      </c>
      <c r="E48" s="84">
        <v>64.7</v>
      </c>
      <c r="F48" s="84"/>
    </row>
    <row r="49" spans="1:6" x14ac:dyDescent="0.2">
      <c r="A49" s="51" t="s">
        <v>142</v>
      </c>
      <c r="B49" s="52" t="s">
        <v>143</v>
      </c>
      <c r="C49" s="82">
        <f>C50+C52</f>
        <v>1062</v>
      </c>
      <c r="D49" s="82">
        <f>D50+D52</f>
        <v>1062</v>
      </c>
      <c r="E49" s="82">
        <f>E50+E52</f>
        <v>624.39</v>
      </c>
      <c r="F49" s="81">
        <f>(E49*100)/D49</f>
        <v>58.793785310734464</v>
      </c>
    </row>
    <row r="50" spans="1:6" x14ac:dyDescent="0.2">
      <c r="A50" s="53" t="s">
        <v>170</v>
      </c>
      <c r="B50" s="54" t="s">
        <v>171</v>
      </c>
      <c r="C50" s="83">
        <f>C51</f>
        <v>0</v>
      </c>
      <c r="D50" s="83">
        <f>D51</f>
        <v>0</v>
      </c>
      <c r="E50" s="83">
        <f>E51</f>
        <v>0</v>
      </c>
      <c r="F50" s="83" t="e">
        <f>(E50*100)/D50</f>
        <v>#DIV/0!</v>
      </c>
    </row>
    <row r="51" spans="1:6" ht="25.5" x14ac:dyDescent="0.2">
      <c r="A51" s="55" t="s">
        <v>172</v>
      </c>
      <c r="B51" s="56" t="s">
        <v>173</v>
      </c>
      <c r="C51" s="84">
        <v>0</v>
      </c>
      <c r="D51" s="84">
        <v>0</v>
      </c>
      <c r="E51" s="84">
        <v>0</v>
      </c>
      <c r="F51" s="84"/>
    </row>
    <row r="52" spans="1:6" x14ac:dyDescent="0.2">
      <c r="A52" s="53" t="s">
        <v>144</v>
      </c>
      <c r="B52" s="54" t="s">
        <v>145</v>
      </c>
      <c r="C52" s="83">
        <f>C53+C54</f>
        <v>1062</v>
      </c>
      <c r="D52" s="83">
        <f>D53+D54</f>
        <v>1062</v>
      </c>
      <c r="E52" s="83">
        <f>E53+E54</f>
        <v>624.39</v>
      </c>
      <c r="F52" s="83">
        <f>(E52*100)/D52</f>
        <v>58.793785310734464</v>
      </c>
    </row>
    <row r="53" spans="1:6" x14ac:dyDescent="0.2">
      <c r="A53" s="55" t="s">
        <v>146</v>
      </c>
      <c r="B53" s="56" t="s">
        <v>147</v>
      </c>
      <c r="C53" s="84">
        <v>929</v>
      </c>
      <c r="D53" s="84">
        <v>929</v>
      </c>
      <c r="E53" s="84">
        <v>624.39</v>
      </c>
      <c r="F53" s="84"/>
    </row>
    <row r="54" spans="1:6" x14ac:dyDescent="0.2">
      <c r="A54" s="55" t="s">
        <v>148</v>
      </c>
      <c r="B54" s="56" t="s">
        <v>149</v>
      </c>
      <c r="C54" s="84">
        <v>133</v>
      </c>
      <c r="D54" s="84">
        <v>133</v>
      </c>
      <c r="E54" s="84">
        <v>0</v>
      </c>
      <c r="F54" s="84"/>
    </row>
    <row r="55" spans="1:6" x14ac:dyDescent="0.2">
      <c r="A55" s="49" t="s">
        <v>174</v>
      </c>
      <c r="B55" s="50" t="s">
        <v>175</v>
      </c>
      <c r="C55" s="80">
        <f t="shared" ref="C55:E57" si="0">C56</f>
        <v>0</v>
      </c>
      <c r="D55" s="80">
        <f t="shared" si="0"/>
        <v>0</v>
      </c>
      <c r="E55" s="80">
        <f t="shared" si="0"/>
        <v>0</v>
      </c>
      <c r="F55" s="81" t="e">
        <f>(E55*100)/D55</f>
        <v>#DIV/0!</v>
      </c>
    </row>
    <row r="56" spans="1:6" x14ac:dyDescent="0.2">
      <c r="A56" s="51" t="s">
        <v>176</v>
      </c>
      <c r="B56" s="52" t="s">
        <v>177</v>
      </c>
      <c r="C56" s="82">
        <f t="shared" si="0"/>
        <v>0</v>
      </c>
      <c r="D56" s="82">
        <f t="shared" si="0"/>
        <v>0</v>
      </c>
      <c r="E56" s="82">
        <f t="shared" si="0"/>
        <v>0</v>
      </c>
      <c r="F56" s="81" t="e">
        <f>(E56*100)/D56</f>
        <v>#DIV/0!</v>
      </c>
    </row>
    <row r="57" spans="1:6" x14ac:dyDescent="0.2">
      <c r="A57" s="53" t="s">
        <v>178</v>
      </c>
      <c r="B57" s="54" t="s">
        <v>179</v>
      </c>
      <c r="C57" s="83">
        <f t="shared" si="0"/>
        <v>0</v>
      </c>
      <c r="D57" s="83">
        <f t="shared" si="0"/>
        <v>0</v>
      </c>
      <c r="E57" s="83">
        <f t="shared" si="0"/>
        <v>0</v>
      </c>
      <c r="F57" s="83" t="e">
        <f>(E57*100)/D57</f>
        <v>#DIV/0!</v>
      </c>
    </row>
    <row r="58" spans="1:6" x14ac:dyDescent="0.2">
      <c r="A58" s="55" t="s">
        <v>180</v>
      </c>
      <c r="B58" s="56" t="s">
        <v>181</v>
      </c>
      <c r="C58" s="84">
        <v>0</v>
      </c>
      <c r="D58" s="84">
        <v>0</v>
      </c>
      <c r="E58" s="84">
        <v>0</v>
      </c>
      <c r="F58" s="84"/>
    </row>
    <row r="59" spans="1:6" x14ac:dyDescent="0.2">
      <c r="A59" s="49" t="s">
        <v>50</v>
      </c>
      <c r="B59" s="50" t="s">
        <v>51</v>
      </c>
      <c r="C59" s="80">
        <f t="shared" ref="C59:E60" si="1">C60</f>
        <v>1721494</v>
      </c>
      <c r="D59" s="80">
        <f t="shared" si="1"/>
        <v>1721494</v>
      </c>
      <c r="E59" s="80">
        <f t="shared" si="1"/>
        <v>759465.1</v>
      </c>
      <c r="F59" s="81">
        <f>(E59*100)/D59</f>
        <v>44.116627766347136</v>
      </c>
    </row>
    <row r="60" spans="1:6" x14ac:dyDescent="0.2">
      <c r="A60" s="51" t="s">
        <v>64</v>
      </c>
      <c r="B60" s="52" t="s">
        <v>65</v>
      </c>
      <c r="C60" s="82">
        <f t="shared" si="1"/>
        <v>1721494</v>
      </c>
      <c r="D60" s="82">
        <f t="shared" si="1"/>
        <v>1721494</v>
      </c>
      <c r="E60" s="82">
        <f t="shared" si="1"/>
        <v>759465.1</v>
      </c>
      <c r="F60" s="81">
        <f>(E60*100)/D60</f>
        <v>44.116627766347136</v>
      </c>
    </row>
    <row r="61" spans="1:6" ht="25.5" x14ac:dyDescent="0.2">
      <c r="A61" s="53" t="s">
        <v>66</v>
      </c>
      <c r="B61" s="54" t="s">
        <v>67</v>
      </c>
      <c r="C61" s="83">
        <f>C62+C63</f>
        <v>1721494</v>
      </c>
      <c r="D61" s="83">
        <f>D62+D63</f>
        <v>1721494</v>
      </c>
      <c r="E61" s="83">
        <f>E62+E63</f>
        <v>759465.1</v>
      </c>
      <c r="F61" s="83">
        <f>(E61*100)/D61</f>
        <v>44.116627766347136</v>
      </c>
    </row>
    <row r="62" spans="1:6" x14ac:dyDescent="0.2">
      <c r="A62" s="55" t="s">
        <v>68</v>
      </c>
      <c r="B62" s="56" t="s">
        <v>69</v>
      </c>
      <c r="C62" s="84">
        <v>1721494</v>
      </c>
      <c r="D62" s="84">
        <v>1721494</v>
      </c>
      <c r="E62" s="84">
        <v>759465.1</v>
      </c>
      <c r="F62" s="84"/>
    </row>
    <row r="63" spans="1:6" ht="25.5" x14ac:dyDescent="0.2">
      <c r="A63" s="55" t="s">
        <v>182</v>
      </c>
      <c r="B63" s="56" t="s">
        <v>183</v>
      </c>
      <c r="C63" s="84">
        <v>0</v>
      </c>
      <c r="D63" s="84">
        <v>0</v>
      </c>
      <c r="E63" s="84">
        <v>0</v>
      </c>
      <c r="F63" s="84"/>
    </row>
    <row r="64" spans="1:6" x14ac:dyDescent="0.2">
      <c r="A64" s="48" t="s">
        <v>162</v>
      </c>
      <c r="B64" s="48" t="s">
        <v>169</v>
      </c>
      <c r="C64" s="78"/>
      <c r="D64" s="78"/>
      <c r="E64" s="78"/>
      <c r="F64" s="79" t="e">
        <f>(E64*100)/D64</f>
        <v>#DIV/0!</v>
      </c>
    </row>
    <row r="65" spans="1:6" x14ac:dyDescent="0.2">
      <c r="A65" s="49" t="s">
        <v>70</v>
      </c>
      <c r="B65" s="50" t="s">
        <v>71</v>
      </c>
      <c r="C65" s="80">
        <f t="shared" ref="C65:E67" si="2">C66</f>
        <v>398</v>
      </c>
      <c r="D65" s="80">
        <f t="shared" si="2"/>
        <v>398</v>
      </c>
      <c r="E65" s="80">
        <f t="shared" si="2"/>
        <v>0</v>
      </c>
      <c r="F65" s="81">
        <f>(E65*100)/D65</f>
        <v>0</v>
      </c>
    </row>
    <row r="66" spans="1:6" x14ac:dyDescent="0.2">
      <c r="A66" s="51" t="s">
        <v>87</v>
      </c>
      <c r="B66" s="52" t="s">
        <v>88</v>
      </c>
      <c r="C66" s="82">
        <f t="shared" si="2"/>
        <v>398</v>
      </c>
      <c r="D66" s="82">
        <f t="shared" si="2"/>
        <v>398</v>
      </c>
      <c r="E66" s="82">
        <f t="shared" si="2"/>
        <v>0</v>
      </c>
      <c r="F66" s="81">
        <f>(E66*100)/D66</f>
        <v>0</v>
      </c>
    </row>
    <row r="67" spans="1:6" x14ac:dyDescent="0.2">
      <c r="A67" s="53" t="s">
        <v>99</v>
      </c>
      <c r="B67" s="54" t="s">
        <v>100</v>
      </c>
      <c r="C67" s="83">
        <f t="shared" si="2"/>
        <v>398</v>
      </c>
      <c r="D67" s="83">
        <f t="shared" si="2"/>
        <v>398</v>
      </c>
      <c r="E67" s="83">
        <f t="shared" si="2"/>
        <v>0</v>
      </c>
      <c r="F67" s="83">
        <f>(E67*100)/D67</f>
        <v>0</v>
      </c>
    </row>
    <row r="68" spans="1:6" x14ac:dyDescent="0.2">
      <c r="A68" s="55" t="s">
        <v>101</v>
      </c>
      <c r="B68" s="56" t="s">
        <v>102</v>
      </c>
      <c r="C68" s="84">
        <v>398</v>
      </c>
      <c r="D68" s="84">
        <v>398</v>
      </c>
      <c r="E68" s="84">
        <v>0</v>
      </c>
      <c r="F68" s="84"/>
    </row>
    <row r="69" spans="1:6" x14ac:dyDescent="0.2">
      <c r="A69" s="49" t="s">
        <v>174</v>
      </c>
      <c r="B69" s="50" t="s">
        <v>175</v>
      </c>
      <c r="C69" s="80">
        <f t="shared" ref="C69:E70" si="3">C70</f>
        <v>0</v>
      </c>
      <c r="D69" s="80">
        <f t="shared" si="3"/>
        <v>0</v>
      </c>
      <c r="E69" s="80">
        <f t="shared" si="3"/>
        <v>0</v>
      </c>
      <c r="F69" s="81" t="e">
        <f>(E69*100)/D69</f>
        <v>#DIV/0!</v>
      </c>
    </row>
    <row r="70" spans="1:6" x14ac:dyDescent="0.2">
      <c r="A70" s="51" t="s">
        <v>176</v>
      </c>
      <c r="B70" s="52" t="s">
        <v>177</v>
      </c>
      <c r="C70" s="82">
        <f t="shared" si="3"/>
        <v>0</v>
      </c>
      <c r="D70" s="82">
        <f t="shared" si="3"/>
        <v>0</v>
      </c>
      <c r="E70" s="82">
        <f t="shared" si="3"/>
        <v>0</v>
      </c>
      <c r="F70" s="81" t="e">
        <f>(E70*100)/D70</f>
        <v>#DIV/0!</v>
      </c>
    </row>
    <row r="71" spans="1:6" x14ac:dyDescent="0.2">
      <c r="A71" s="53" t="s">
        <v>185</v>
      </c>
      <c r="B71" s="54" t="s">
        <v>186</v>
      </c>
      <c r="C71" s="83">
        <f>C72+C73</f>
        <v>0</v>
      </c>
      <c r="D71" s="83">
        <f>D72+D73</f>
        <v>0</v>
      </c>
      <c r="E71" s="83">
        <f>E72+E73</f>
        <v>0</v>
      </c>
      <c r="F71" s="83" t="e">
        <f>(E71*100)/D71</f>
        <v>#DIV/0!</v>
      </c>
    </row>
    <row r="72" spans="1:6" x14ac:dyDescent="0.2">
      <c r="A72" s="55" t="s">
        <v>187</v>
      </c>
      <c r="B72" s="56" t="s">
        <v>188</v>
      </c>
      <c r="C72" s="84">
        <v>0</v>
      </c>
      <c r="D72" s="84">
        <v>0</v>
      </c>
      <c r="E72" s="84">
        <v>0</v>
      </c>
      <c r="F72" s="84"/>
    </row>
    <row r="73" spans="1:6" x14ac:dyDescent="0.2">
      <c r="A73" s="55" t="s">
        <v>189</v>
      </c>
      <c r="B73" s="56" t="s">
        <v>190</v>
      </c>
      <c r="C73" s="84">
        <v>0</v>
      </c>
      <c r="D73" s="84">
        <v>0</v>
      </c>
      <c r="E73" s="84">
        <v>0</v>
      </c>
      <c r="F73" s="84"/>
    </row>
    <row r="74" spans="1:6" x14ac:dyDescent="0.2">
      <c r="A74" s="49" t="s">
        <v>50</v>
      </c>
      <c r="B74" s="50" t="s">
        <v>51</v>
      </c>
      <c r="C74" s="80">
        <f t="shared" ref="C74:E76" si="4">C75</f>
        <v>398</v>
      </c>
      <c r="D74" s="80">
        <f t="shared" si="4"/>
        <v>398</v>
      </c>
      <c r="E74" s="80">
        <f t="shared" si="4"/>
        <v>0</v>
      </c>
      <c r="F74" s="81">
        <f>(E74*100)/D74</f>
        <v>0</v>
      </c>
    </row>
    <row r="75" spans="1:6" x14ac:dyDescent="0.2">
      <c r="A75" s="51" t="s">
        <v>58</v>
      </c>
      <c r="B75" s="52" t="s">
        <v>59</v>
      </c>
      <c r="C75" s="82">
        <f t="shared" si="4"/>
        <v>398</v>
      </c>
      <c r="D75" s="82">
        <f t="shared" si="4"/>
        <v>398</v>
      </c>
      <c r="E75" s="82">
        <f t="shared" si="4"/>
        <v>0</v>
      </c>
      <c r="F75" s="81">
        <f>(E75*100)/D75</f>
        <v>0</v>
      </c>
    </row>
    <row r="76" spans="1:6" x14ac:dyDescent="0.2">
      <c r="A76" s="53" t="s">
        <v>60</v>
      </c>
      <c r="B76" s="54" t="s">
        <v>61</v>
      </c>
      <c r="C76" s="83">
        <f t="shared" si="4"/>
        <v>398</v>
      </c>
      <c r="D76" s="83">
        <f t="shared" si="4"/>
        <v>398</v>
      </c>
      <c r="E76" s="83">
        <f t="shared" si="4"/>
        <v>0</v>
      </c>
      <c r="F76" s="83">
        <f>(E76*100)/D76</f>
        <v>0</v>
      </c>
    </row>
    <row r="77" spans="1:6" x14ac:dyDescent="0.2">
      <c r="A77" s="55" t="s">
        <v>62</v>
      </c>
      <c r="B77" s="56" t="s">
        <v>63</v>
      </c>
      <c r="C77" s="84">
        <v>398</v>
      </c>
      <c r="D77" s="84">
        <v>398</v>
      </c>
      <c r="E77" s="84">
        <v>0</v>
      </c>
      <c r="F77" s="84"/>
    </row>
    <row r="78" spans="1:6" x14ac:dyDescent="0.2">
      <c r="A78" s="48" t="s">
        <v>72</v>
      </c>
      <c r="B78" s="48" t="s">
        <v>184</v>
      </c>
      <c r="C78" s="78"/>
      <c r="D78" s="78"/>
      <c r="E78" s="78"/>
      <c r="F78" s="79" t="e">
        <f>(E78*100)/D78</f>
        <v>#DIV/0!</v>
      </c>
    </row>
    <row r="79" spans="1:6" x14ac:dyDescent="0.2">
      <c r="A79" s="49" t="s">
        <v>70</v>
      </c>
      <c r="B79" s="50" t="s">
        <v>71</v>
      </c>
      <c r="C79" s="80">
        <f t="shared" ref="C79:E80" si="5">C80</f>
        <v>14</v>
      </c>
      <c r="D79" s="80">
        <f t="shared" si="5"/>
        <v>14</v>
      </c>
      <c r="E79" s="80">
        <f t="shared" si="5"/>
        <v>0</v>
      </c>
      <c r="F79" s="81">
        <f>(E79*100)/D79</f>
        <v>0</v>
      </c>
    </row>
    <row r="80" spans="1:6" x14ac:dyDescent="0.2">
      <c r="A80" s="51" t="s">
        <v>87</v>
      </c>
      <c r="B80" s="52" t="s">
        <v>88</v>
      </c>
      <c r="C80" s="82">
        <f t="shared" si="5"/>
        <v>14</v>
      </c>
      <c r="D80" s="82">
        <f t="shared" si="5"/>
        <v>14</v>
      </c>
      <c r="E80" s="82">
        <f t="shared" si="5"/>
        <v>0</v>
      </c>
      <c r="F80" s="81">
        <f>(E80*100)/D80</f>
        <v>0</v>
      </c>
    </row>
    <row r="81" spans="1:6" x14ac:dyDescent="0.2">
      <c r="A81" s="53" t="s">
        <v>109</v>
      </c>
      <c r="B81" s="54" t="s">
        <v>110</v>
      </c>
      <c r="C81" s="83">
        <f>C82+C83</f>
        <v>14</v>
      </c>
      <c r="D81" s="83">
        <f>D82+D83</f>
        <v>14</v>
      </c>
      <c r="E81" s="83">
        <f>E82+E83</f>
        <v>0</v>
      </c>
      <c r="F81" s="83">
        <f>(E81*100)/D81</f>
        <v>0</v>
      </c>
    </row>
    <row r="82" spans="1:6" x14ac:dyDescent="0.2">
      <c r="A82" s="55" t="s">
        <v>113</v>
      </c>
      <c r="B82" s="56" t="s">
        <v>114</v>
      </c>
      <c r="C82" s="84">
        <v>14</v>
      </c>
      <c r="D82" s="84">
        <v>14</v>
      </c>
      <c r="E82" s="84">
        <v>0</v>
      </c>
      <c r="F82" s="84"/>
    </row>
    <row r="83" spans="1:6" x14ac:dyDescent="0.2">
      <c r="A83" s="55" t="s">
        <v>123</v>
      </c>
      <c r="B83" s="56" t="s">
        <v>124</v>
      </c>
      <c r="C83" s="84">
        <v>0</v>
      </c>
      <c r="D83" s="84">
        <v>0</v>
      </c>
      <c r="E83" s="84">
        <v>0</v>
      </c>
      <c r="F83" s="84"/>
    </row>
    <row r="84" spans="1:6" x14ac:dyDescent="0.2">
      <c r="A84" s="49" t="s">
        <v>50</v>
      </c>
      <c r="B84" s="50" t="s">
        <v>51</v>
      </c>
      <c r="C84" s="80">
        <f t="shared" ref="C84:E86" si="6">C85</f>
        <v>14</v>
      </c>
      <c r="D84" s="80">
        <f t="shared" si="6"/>
        <v>14</v>
      </c>
      <c r="E84" s="80">
        <f t="shared" si="6"/>
        <v>0</v>
      </c>
      <c r="F84" s="81">
        <f>(E84*100)/D84</f>
        <v>0</v>
      </c>
    </row>
    <row r="85" spans="1:6" x14ac:dyDescent="0.2">
      <c r="A85" s="51" t="s">
        <v>52</v>
      </c>
      <c r="B85" s="52" t="s">
        <v>53</v>
      </c>
      <c r="C85" s="82">
        <f t="shared" si="6"/>
        <v>14</v>
      </c>
      <c r="D85" s="82">
        <f t="shared" si="6"/>
        <v>14</v>
      </c>
      <c r="E85" s="82">
        <f t="shared" si="6"/>
        <v>0</v>
      </c>
      <c r="F85" s="81">
        <f>(E85*100)/D85</f>
        <v>0</v>
      </c>
    </row>
    <row r="86" spans="1:6" x14ac:dyDescent="0.2">
      <c r="A86" s="53" t="s">
        <v>54</v>
      </c>
      <c r="B86" s="54" t="s">
        <v>55</v>
      </c>
      <c r="C86" s="83">
        <f t="shared" si="6"/>
        <v>14</v>
      </c>
      <c r="D86" s="83">
        <f t="shared" si="6"/>
        <v>14</v>
      </c>
      <c r="E86" s="83">
        <f t="shared" si="6"/>
        <v>0</v>
      </c>
      <c r="F86" s="83">
        <f>(E86*100)/D86</f>
        <v>0</v>
      </c>
    </row>
    <row r="87" spans="1:6" x14ac:dyDescent="0.2">
      <c r="A87" s="55" t="s">
        <v>56</v>
      </c>
      <c r="B87" s="56" t="s">
        <v>57</v>
      </c>
      <c r="C87" s="84">
        <v>14</v>
      </c>
      <c r="D87" s="84">
        <v>14</v>
      </c>
      <c r="E87" s="84">
        <v>0</v>
      </c>
      <c r="F87" s="84"/>
    </row>
    <row r="88" spans="1:6" x14ac:dyDescent="0.2">
      <c r="A88" s="48" t="s">
        <v>163</v>
      </c>
      <c r="B88" s="48" t="s">
        <v>191</v>
      </c>
      <c r="C88" s="78"/>
      <c r="D88" s="78"/>
      <c r="E88" s="78"/>
      <c r="F88" s="79" t="e">
        <f>(E88*100)/D88</f>
        <v>#DIV/0!</v>
      </c>
    </row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s="57" customFormat="1" x14ac:dyDescent="0.2"/>
    <row r="1228" spans="1:3" s="57" customFormat="1" x14ac:dyDescent="0.2"/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40"/>
      <c r="B1266" s="40"/>
      <c r="C1266" s="40"/>
    </row>
    <row r="1267" spans="1:3" x14ac:dyDescent="0.2">
      <c r="A1267" s="40"/>
      <c r="B1267" s="40"/>
      <c r="C1267" s="40"/>
    </row>
    <row r="1268" spans="1:3" x14ac:dyDescent="0.2">
      <c r="A1268" s="40"/>
      <c r="B1268" s="40"/>
      <c r="C1268" s="40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2023-07-24T12:33:14Z</cp:lastPrinted>
  <dcterms:created xsi:type="dcterms:W3CDTF">2022-08-12T12:51:27Z</dcterms:created>
  <dcterms:modified xsi:type="dcterms:W3CDTF">2026-07-15T20:26:43Z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