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 tabRatio="825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rashoda'!$A$1:$L$70</definedName>
    <definedName name="_xlnm.Print_Area" localSheetId="6">'Posebni dio'!$A$1:$F$65</definedName>
    <definedName name="_xlnm.Print_Area" localSheetId="3">'Rashodi prema funkcijskoj k '!$A$1:$H$8</definedName>
    <definedName name="_xlnm.Print_Area" localSheetId="2">'Rashodi prema izvorima finan'!$A$1:$H$11</definedName>
    <definedName name="_xlnm.Print_Area" localSheetId="0">SAŽETAK!$A$2:$L$27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E62" i="15"/>
  <c r="E58" i="15"/>
  <c r="E54" i="15"/>
  <c r="E50" i="15"/>
  <c r="F50" i="15" s="1"/>
  <c r="E48" i="15"/>
  <c r="E47" i="15"/>
  <c r="F47" i="15" s="1"/>
  <c r="E41" i="15"/>
  <c r="F41" i="15" s="1"/>
  <c r="E39" i="15"/>
  <c r="E29" i="15"/>
  <c r="E24" i="15"/>
  <c r="E20" i="15"/>
  <c r="F20" i="15" s="1"/>
  <c r="E17" i="15"/>
  <c r="E15" i="15"/>
  <c r="E12" i="15"/>
  <c r="D11" i="15"/>
  <c r="D10" i="15" s="1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1" i="5"/>
  <c r="G11" i="5"/>
  <c r="H10" i="5"/>
  <c r="G10" i="5"/>
  <c r="F10" i="5"/>
  <c r="E10" i="5"/>
  <c r="D10" i="5"/>
  <c r="C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69" i="3"/>
  <c r="K69" i="3"/>
  <c r="L68" i="3"/>
  <c r="K68" i="3"/>
  <c r="J68" i="3"/>
  <c r="I68" i="3"/>
  <c r="H68" i="3"/>
  <c r="G68" i="3"/>
  <c r="L67" i="3"/>
  <c r="K67" i="3"/>
  <c r="L66" i="3"/>
  <c r="K66" i="3"/>
  <c r="L65" i="3"/>
  <c r="K65" i="3"/>
  <c r="L64" i="3"/>
  <c r="K64" i="3"/>
  <c r="J64" i="3"/>
  <c r="I64" i="3"/>
  <c r="H64" i="3"/>
  <c r="G64" i="3"/>
  <c r="L63" i="3"/>
  <c r="K63" i="3"/>
  <c r="J63" i="3"/>
  <c r="I63" i="3"/>
  <c r="H63" i="3"/>
  <c r="G63" i="3"/>
  <c r="L62" i="3"/>
  <c r="K62" i="3"/>
  <c r="J62" i="3"/>
  <c r="I62" i="3"/>
  <c r="H62" i="3"/>
  <c r="G62" i="3"/>
  <c r="L61" i="3"/>
  <c r="K61" i="3"/>
  <c r="L60" i="3"/>
  <c r="K60" i="3"/>
  <c r="J60" i="3"/>
  <c r="I60" i="3"/>
  <c r="H60" i="3"/>
  <c r="G60" i="3"/>
  <c r="L59" i="3"/>
  <c r="K59" i="3"/>
  <c r="L58" i="3"/>
  <c r="K58" i="3"/>
  <c r="J58" i="3"/>
  <c r="I58" i="3"/>
  <c r="H58" i="3"/>
  <c r="G58" i="3"/>
  <c r="L57" i="3"/>
  <c r="K57" i="3"/>
  <c r="J57" i="3"/>
  <c r="I57" i="3"/>
  <c r="H57" i="3"/>
  <c r="G57" i="3"/>
  <c r="L56" i="3"/>
  <c r="K56" i="3"/>
  <c r="L55" i="3"/>
  <c r="K55" i="3"/>
  <c r="L54" i="3"/>
  <c r="K54" i="3"/>
  <c r="L53" i="3"/>
  <c r="K53" i="3"/>
  <c r="L52" i="3"/>
  <c r="K52" i="3"/>
  <c r="J52" i="3"/>
  <c r="I52" i="3"/>
  <c r="H52" i="3"/>
  <c r="G52" i="3"/>
  <c r="L51" i="3"/>
  <c r="K51" i="3"/>
  <c r="L50" i="3"/>
  <c r="K50" i="3"/>
  <c r="J50" i="3"/>
  <c r="I50" i="3"/>
  <c r="H50" i="3"/>
  <c r="G50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L33" i="3"/>
  <c r="K33" i="3"/>
  <c r="L32" i="3"/>
  <c r="K32" i="3"/>
  <c r="L31" i="3"/>
  <c r="K31" i="3"/>
  <c r="J31" i="3"/>
  <c r="I31" i="3"/>
  <c r="H31" i="3"/>
  <c r="G31" i="3"/>
  <c r="L30" i="3"/>
  <c r="K30" i="3"/>
  <c r="J30" i="3"/>
  <c r="I30" i="3"/>
  <c r="H30" i="3"/>
  <c r="G30" i="3"/>
  <c r="L29" i="3"/>
  <c r="K29" i="3"/>
  <c r="L28" i="3"/>
  <c r="K28" i="3"/>
  <c r="J28" i="3"/>
  <c r="I28" i="3"/>
  <c r="H28" i="3"/>
  <c r="G28" i="3"/>
  <c r="L27" i="3"/>
  <c r="K27" i="3"/>
  <c r="L26" i="3"/>
  <c r="K26" i="3"/>
  <c r="J26" i="3"/>
  <c r="I26" i="3"/>
  <c r="H26" i="3"/>
  <c r="G26" i="3"/>
  <c r="L25" i="3"/>
  <c r="K25" i="3"/>
  <c r="L24" i="3"/>
  <c r="K24" i="3"/>
  <c r="L23" i="3"/>
  <c r="K23" i="3"/>
  <c r="J23" i="3"/>
  <c r="I23" i="3"/>
  <c r="H23" i="3"/>
  <c r="G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J20" i="3"/>
  <c r="I20" i="3"/>
  <c r="H20" i="3"/>
  <c r="G20" i="3"/>
  <c r="L15" i="3"/>
  <c r="K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  <c r="F24" i="15" l="1"/>
  <c r="F62" i="15"/>
  <c r="F15" i="15"/>
  <c r="E19" i="15"/>
  <c r="F19" i="15" s="1"/>
  <c r="F58" i="15"/>
  <c r="F12" i="15"/>
  <c r="F48" i="15"/>
  <c r="C11" i="15"/>
  <c r="C10" i="15" s="1"/>
  <c r="C7" i="15" s="1"/>
  <c r="F17" i="15"/>
  <c r="F39" i="15"/>
  <c r="F54" i="15"/>
  <c r="D7" i="15"/>
  <c r="E53" i="15"/>
  <c r="E11" i="15"/>
  <c r="E61" i="15"/>
  <c r="F29" i="15"/>
  <c r="E52" i="15" l="1"/>
  <c r="F52" i="15" s="1"/>
  <c r="F53" i="15"/>
  <c r="F61" i="15"/>
  <c r="E60" i="15"/>
  <c r="F60" i="15" s="1"/>
  <c r="F11" i="15"/>
  <c r="E10" i="15"/>
  <c r="E7" i="15" l="1"/>
  <c r="F7" i="15" s="1"/>
  <c r="F10" i="15"/>
</calcChain>
</file>

<file path=xl/sharedStrings.xml><?xml version="1.0" encoding="utf-8"?>
<sst xmlns="http://schemas.openxmlformats.org/spreadsheetml/2006/main" count="350" uniqueCount="174">
  <si>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</si>
  <si>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</si>
  <si>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</si>
  <si>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</si>
  <si>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</si>
  <si>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</si>
  <si>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</si>
  <si>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</si>
  <si>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</si>
  <si>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</si>
  <si>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</si>
  <si>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</si>
  <si>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</si>
  <si>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</si>
  <si>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</si>
  <si>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</si>
  <si>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</si>
  <si>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</si>
  <si>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</si>
  <si>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</si>
  <si>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</si>
  <si>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</si>
  <si>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</si>
  <si>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</si>
  <si>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</si>
  <si>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</si>
  <si>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</si>
  <si>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</si>
  <si>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</si>
  <si>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</si>
  <si>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</si>
  <si>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</si>
  <si>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</si>
  <si>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</si>
  <si>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</si>
  <si>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</si>
  <si>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</si>
  <si>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</si>
  <si>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</si>
  <si>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</si>
  <si>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</si>
  <si>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</si>
  <si>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</si>
  <si>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</si>
  <si>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</si>
  <si>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</si>
  <si>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</si>
  <si>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</si>
  <si>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</si>
  <si>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</si>
  <si>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</si>
  <si>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</si>
  <si>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</si>
  <si>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</si>
  <si>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</si>
  <si>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</si>
  <si>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</si>
  <si>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</si>
  <si>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</si>
  <si>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</si>
  <si>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</si>
  <si>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</si>
  <si>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</si>
  <si>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</si>
  <si>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</si>
  <si>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</si>
  <si>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</si>
  <si>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</si>
  <si>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</si>
  <si>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</si>
  <si>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</si>
  <si>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</si>
  <si>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</si>
  <si>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</si>
  <si>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</si>
  <si>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</si>
  <si>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</si>
  <si>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</si>
  <si>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</si>
  <si>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</si>
  <si>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</si>
  <si>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</si>
  <si>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</si>
  <si>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</si>
  <si>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</si>
  <si>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</si>
  <si>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</si>
  <si>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</si>
  <si>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</si>
  <si>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</si>
  <si>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</si>
  <si>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</si>
  <si>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</si>
  <si>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</si>
  <si>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</si>
  <si>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</si>
  <si>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</si>
  <si>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</si>
  <si>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</si>
  <si>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</si>
  <si>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</si>
  <si>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</si>
  <si>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</si>
  <si>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</si>
  <si>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</si>
  <si>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</si>
  <si>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</si>
  <si>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</si>
  <si>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</si>
  <si>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</si>
  <si>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</si>
  <si>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</si>
  <si>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</si>
  <si>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</si>
  <si>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</si>
  <si>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</si>
  <si>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</si>
  <si>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</si>
  <si>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</si>
  <si>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</si>
  <si>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</si>
  <si>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</si>
  <si>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</si>
  <si>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</si>
  <si>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</si>
  <si>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</si>
  <si>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</si>
  <si>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</si>
  <si>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</si>
  <si>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</si>
  <si>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</si>
  <si>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</si>
  <si>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</si>
  <si>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</si>
  <si>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</si>
  <si>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</si>
  <si>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</si>
  <si>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</si>
  <si>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</si>
  <si>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</si>
  <si>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</si>
  <si>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</si>
  <si>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</si>
  <si>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</si>
  <si>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</si>
  <si>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</si>
  <si>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</si>
  <si>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</si>
  <si>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</si>
  <si>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</si>
  <si>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</si>
  <si>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</si>
  <si>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</si>
  <si>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</si>
  <si>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</si>
  <si>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</si>
  <si>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</si>
  <si>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</si>
  <si>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Javni red i sigurnost</t>
  </si>
  <si>
    <t>0330 Sudovi</t>
  </si>
  <si>
    <t>109 Ministarstvo pravosuđa, uprave i digitalne transofrmacije</t>
  </si>
  <si>
    <t>60 Visoki kazneni sud</t>
  </si>
  <si>
    <t>50928 VISOKI KAZNENI SUD Republike Hrvatske</t>
  </si>
  <si>
    <t>2803 Vođenje sudskih postupaka</t>
  </si>
  <si>
    <t>11</t>
  </si>
  <si>
    <t>A927001</t>
  </si>
  <si>
    <t>Vođenje sudskih postupaka iz nadležnosti Visokog kaznenog suda Republike Hrvatske</t>
  </si>
  <si>
    <t>TEKUĆI PLAN  2026.*</t>
  </si>
  <si>
    <t>IZVRŠENJE 1.-6.2026.*</t>
  </si>
  <si>
    <t xml:space="preserve">INDEKS**
</t>
  </si>
  <si>
    <t>Opći prihodi i primici</t>
  </si>
  <si>
    <t>3296</t>
  </si>
  <si>
    <t>TROŠKOVI SUD.POSTUPAKA</t>
  </si>
  <si>
    <t>10960 VISOKI KAZNENI 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</si>
</sst>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;[Red]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7" fillId="0" borderId="0"/>
    <xf numFmtId="0" fontId="7" fillId="0" borderId="0"/>
  </cellStyleXfs>
  <cellXfs count="127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4" fontId="17" fillId="0" borderId="3" xfId="2" applyFont="1" applyBorder="1" applyAlignment="1">
      <alignment horizontal="left"/>
    </xf>
    <xf numFmtId="164" fontId="17" fillId="0" borderId="3" xfId="0" applyNumberFormat="1" applyFont="1" applyBorder="1"/>
    <xf numFmtId="164" fontId="18" fillId="0" borderId="0" xfId="2" applyFont="1" applyBorder="1"/>
    <xf numFmtId="164" fontId="18" fillId="0" borderId="0" xfId="2" applyFont="1"/>
    <xf numFmtId="0" fontId="17" fillId="0" borderId="3" xfId="2" applyNumberFormat="1" applyFont="1" applyBorder="1" applyAlignment="1">
      <alignment horizontal="left"/>
    </xf>
    <xf numFmtId="164" fontId="9" fillId="0" borderId="3" xfId="2" applyFont="1" applyBorder="1"/>
    <xf numFmtId="164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164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5" fontId="17" fillId="5" borderId="6" xfId="2" applyNumberFormat="1" applyFont="1" applyFill="1" applyBorder="1" applyAlignment="1"/>
    <xf numFmtId="165" fontId="17" fillId="0" borderId="7" xfId="2" applyNumberFormat="1" applyFont="1" applyBorder="1" applyAlignment="1">
      <alignment horizontal="center"/>
    </xf>
    <xf numFmtId="165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164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164" fontId="20" fillId="8" borderId="13" xfId="2" applyFont="1" applyFill="1" applyBorder="1" applyAlignment="1">
      <alignment horizontal="left" wrapText="1"/>
    </xf>
    <xf numFmtId="0" fontId="18" fillId="0" borderId="0" xfId="3" applyFont="1"/>
    <xf numFmtId="164" fontId="18" fillId="0" borderId="3" xfId="2" applyFont="1" applyBorder="1" applyAlignment="1">
      <alignment horizontal="center"/>
    </xf>
    <xf numFmtId="164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22" fillId="3" borderId="6" xfId="0" applyNumberFormat="1" applyFont="1" applyFill="1" applyBorder="1" applyAlignment="1">
      <alignment wrapText="1"/>
    </xf>
    <xf numFmtId="0" fontId="23" fillId="0" borderId="0" xfId="3" applyFont="1"/>
    <xf numFmtId="0" fontId="22" fillId="3" borderId="6" xfId="0" applyFont="1" applyFill="1" applyBorder="1" applyAlignment="1">
      <alignment horizontal="center" vertical="center" wrapText="1"/>
    </xf>
    <xf numFmtId="4" fontId="24" fillId="4" borderId="8" xfId="2" applyNumberFormat="1" applyFont="1" applyFill="1" applyBorder="1" applyAlignment="1">
      <alignment wrapText="1"/>
    </xf>
    <xf numFmtId="4" fontId="24" fillId="4" borderId="9" xfId="2" applyNumberFormat="1" applyFont="1" applyFill="1" applyBorder="1"/>
    <xf numFmtId="4" fontId="24" fillId="4" borderId="11" xfId="2" applyNumberFormat="1" applyFont="1" applyFill="1" applyBorder="1"/>
    <xf numFmtId="4" fontId="24" fillId="7" borderId="12" xfId="2" applyNumberFormat="1" applyFont="1" applyFill="1" applyBorder="1"/>
    <xf numFmtId="4" fontId="23" fillId="4" borderId="13" xfId="2" applyNumberFormat="1" applyFont="1" applyFill="1" applyBorder="1"/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workbookViewId="0">
      <selection activeCell="L4" sqref="L4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8" t="s">
        <v>41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20"/>
    </row>
    <row r="2" spans="2:13" ht="18" customHeight="1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97" t="s">
        <v>4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19"/>
    </row>
    <row r="4" spans="2:13" ht="17.45" x14ac:dyDescent="0.3">
      <c r="B4" s="3"/>
      <c r="C4" s="3"/>
      <c r="D4" s="3"/>
      <c r="E4" s="3"/>
      <c r="F4" s="3"/>
      <c r="G4" s="109" t="s">
        <v>173</v>
      </c>
      <c r="H4" s="110"/>
      <c r="I4" s="110"/>
      <c r="J4" s="3"/>
      <c r="K4" s="3"/>
      <c r="L4" s="3"/>
      <c r="M4" s="4"/>
    </row>
    <row r="5" spans="2:13" ht="18" customHeight="1" x14ac:dyDescent="0.25">
      <c r="B5" s="97" t="s">
        <v>24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18"/>
    </row>
    <row r="6" spans="2:13" ht="18" customHeight="1" x14ac:dyDescent="0.3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4" t="s">
        <v>31</v>
      </c>
      <c r="C7" s="114"/>
      <c r="D7" s="114"/>
      <c r="E7" s="114"/>
      <c r="F7" s="114"/>
      <c r="G7" s="5"/>
      <c r="H7" s="6"/>
      <c r="I7" s="6"/>
      <c r="J7" s="6"/>
      <c r="K7" s="22"/>
      <c r="L7" s="22"/>
    </row>
    <row r="8" spans="2:13" ht="25.5" x14ac:dyDescent="0.25">
      <c r="B8" s="106" t="s">
        <v>3</v>
      </c>
      <c r="C8" s="106"/>
      <c r="D8" s="106"/>
      <c r="E8" s="106"/>
      <c r="F8" s="106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ht="14.45" x14ac:dyDescent="0.3">
      <c r="B9" s="107">
        <v>1</v>
      </c>
      <c r="C9" s="107"/>
      <c r="D9" s="107"/>
      <c r="E9" s="107"/>
      <c r="F9" s="108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ht="14.45" x14ac:dyDescent="0.3">
      <c r="B10" s="102" t="s">
        <v>8</v>
      </c>
      <c r="C10" s="103"/>
      <c r="D10" s="103"/>
      <c r="E10" s="103"/>
      <c r="F10" s="104"/>
      <c r="G10" s="79">
        <v>981756.29</v>
      </c>
      <c r="H10" s="80">
        <v>2777567</v>
      </c>
      <c r="I10" s="80">
        <v>2777567</v>
      </c>
      <c r="J10" s="80">
        <v>1297765.4099999999</v>
      </c>
      <c r="K10" s="80"/>
      <c r="L10" s="80"/>
    </row>
    <row r="11" spans="2:13" ht="14.45" x14ac:dyDescent="0.3">
      <c r="B11" s="105" t="s">
        <v>7</v>
      </c>
      <c r="C11" s="104"/>
      <c r="D11" s="104"/>
      <c r="E11" s="104"/>
      <c r="F11" s="104"/>
      <c r="G11" s="79"/>
      <c r="H11" s="80"/>
      <c r="I11" s="80"/>
      <c r="J11" s="80"/>
      <c r="K11" s="80"/>
      <c r="L11" s="80"/>
    </row>
    <row r="12" spans="2:13" ht="14.45" x14ac:dyDescent="0.3">
      <c r="B12" s="99" t="s">
        <v>0</v>
      </c>
      <c r="C12" s="100"/>
      <c r="D12" s="100"/>
      <c r="E12" s="100"/>
      <c r="F12" s="101"/>
      <c r="G12" s="81">
        <f>ROUND(G10+G11,2)</f>
        <v>981756.29</v>
      </c>
      <c r="H12" s="81">
        <f>ROUND(H10+H11,2)</f>
        <v>2777567</v>
      </c>
      <c r="I12" s="81">
        <f>ROUND(I10+I11,2)</f>
        <v>2777567</v>
      </c>
      <c r="J12" s="81">
        <f>ROUND(J10+J11,2)</f>
        <v>1297765.4099999999</v>
      </c>
      <c r="K12" s="82">
        <f>J12/G12*100</f>
        <v>132.18814314905001</v>
      </c>
      <c r="L12" s="82">
        <f>J12/I12*100</f>
        <v>46.723100108836306</v>
      </c>
    </row>
    <row r="13" spans="2:13" ht="14.45" x14ac:dyDescent="0.3">
      <c r="B13" s="113" t="s">
        <v>9</v>
      </c>
      <c r="C13" s="103"/>
      <c r="D13" s="103"/>
      <c r="E13" s="103"/>
      <c r="F13" s="103"/>
      <c r="G13" s="83">
        <v>978855.99</v>
      </c>
      <c r="H13" s="80">
        <v>2714567</v>
      </c>
      <c r="I13" s="80">
        <v>2714567</v>
      </c>
      <c r="J13" s="80">
        <v>1294781.3700000001</v>
      </c>
      <c r="K13" s="80"/>
      <c r="L13" s="80"/>
    </row>
    <row r="14" spans="2:13" ht="14.45" x14ac:dyDescent="0.3">
      <c r="B14" s="105" t="s">
        <v>10</v>
      </c>
      <c r="C14" s="104"/>
      <c r="D14" s="104"/>
      <c r="E14" s="104"/>
      <c r="F14" s="104"/>
      <c r="G14" s="79">
        <v>2900.3</v>
      </c>
      <c r="H14" s="80">
        <v>63000</v>
      </c>
      <c r="I14" s="80">
        <v>63000</v>
      </c>
      <c r="J14" s="80">
        <v>2984.04</v>
      </c>
      <c r="K14" s="80"/>
      <c r="L14" s="80"/>
    </row>
    <row r="15" spans="2:13" ht="14.45" x14ac:dyDescent="0.3">
      <c r="B15" s="14" t="s">
        <v>1</v>
      </c>
      <c r="C15" s="15"/>
      <c r="D15" s="15"/>
      <c r="E15" s="15"/>
      <c r="F15" s="15"/>
      <c r="G15" s="81">
        <f>ROUND(G13+G14,2)</f>
        <v>981756.29</v>
      </c>
      <c r="H15" s="81">
        <f>ROUND(H13+H14,2)</f>
        <v>2777567</v>
      </c>
      <c r="I15" s="81">
        <f>ROUND(I13+I14,2)</f>
        <v>2777567</v>
      </c>
      <c r="J15" s="81">
        <f>ROUND(J13+J14,2)</f>
        <v>1297765.4099999999</v>
      </c>
      <c r="K15" s="82">
        <f>J15/G15*100</f>
        <v>132.18814314905001</v>
      </c>
      <c r="L15" s="82">
        <f>J15/I15*100</f>
        <v>46.723100108836306</v>
      </c>
    </row>
    <row r="16" spans="2:13" x14ac:dyDescent="0.25">
      <c r="B16" s="112" t="s">
        <v>2</v>
      </c>
      <c r="C16" s="100"/>
      <c r="D16" s="100"/>
      <c r="E16" s="100"/>
      <c r="F16" s="100"/>
      <c r="G16" s="84">
        <f>ROUND(G12-G15,2)</f>
        <v>0</v>
      </c>
      <c r="H16" s="84">
        <f>ROUND(H12-H15,2)</f>
        <v>0</v>
      </c>
      <c r="I16" s="84">
        <f>ROUND(I12-I15,2)</f>
        <v>0</v>
      </c>
      <c r="J16" s="84">
        <f>ROUND(J12-J15,2)</f>
        <v>0</v>
      </c>
      <c r="K16" s="82" t="e">
        <f>J16/G16*100</f>
        <v>#DIV/0!</v>
      </c>
      <c r="L16" s="82" t="e">
        <f>J16/I16*100</f>
        <v>#DIV/0!</v>
      </c>
    </row>
    <row r="17" spans="1:49" ht="17.45" x14ac:dyDescent="0.3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4" t="s">
        <v>28</v>
      </c>
      <c r="C18" s="114"/>
      <c r="D18" s="114"/>
      <c r="E18" s="114"/>
      <c r="F18" s="114"/>
      <c r="G18" s="7"/>
      <c r="H18" s="7"/>
      <c r="I18" s="7"/>
      <c r="J18" s="7"/>
      <c r="K18" s="1"/>
      <c r="L18" s="1"/>
      <c r="M18" s="1"/>
    </row>
    <row r="19" spans="1:49" ht="25.5" x14ac:dyDescent="0.25">
      <c r="B19" s="106" t="s">
        <v>3</v>
      </c>
      <c r="C19" s="106"/>
      <c r="D19" s="106"/>
      <c r="E19" s="106"/>
      <c r="F19" s="106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ht="14.45" x14ac:dyDescent="0.3">
      <c r="B20" s="115">
        <v>1</v>
      </c>
      <c r="C20" s="116"/>
      <c r="D20" s="116"/>
      <c r="E20" s="116"/>
      <c r="F20" s="11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2" t="s">
        <v>11</v>
      </c>
      <c r="C21" s="117"/>
      <c r="D21" s="117"/>
      <c r="E21" s="117"/>
      <c r="F21" s="117"/>
      <c r="G21" s="85"/>
      <c r="H21" s="80"/>
      <c r="I21" s="80"/>
      <c r="J21" s="80"/>
      <c r="K21" s="80"/>
      <c r="L21" s="80"/>
    </row>
    <row r="22" spans="1:49" ht="14.45" x14ac:dyDescent="0.3">
      <c r="B22" s="102" t="s">
        <v>12</v>
      </c>
      <c r="C22" s="103"/>
      <c r="D22" s="103"/>
      <c r="E22" s="103"/>
      <c r="F22" s="103"/>
      <c r="G22" s="83"/>
      <c r="H22" s="80"/>
      <c r="I22" s="80"/>
      <c r="J22" s="80"/>
      <c r="K22" s="80"/>
      <c r="L22" s="80"/>
    </row>
    <row r="23" spans="1:49" ht="15" customHeight="1" x14ac:dyDescent="0.3">
      <c r="B23" s="118" t="s">
        <v>23</v>
      </c>
      <c r="C23" s="119"/>
      <c r="D23" s="119"/>
      <c r="E23" s="119"/>
      <c r="F23" s="120"/>
      <c r="G23" s="86">
        <f>ROUND(G21-G22,2)</f>
        <v>0</v>
      </c>
      <c r="H23" s="86">
        <f>ROUND(H21-H22,2)</f>
        <v>0</v>
      </c>
      <c r="I23" s="86">
        <f>ROUND(I21-I22,2)</f>
        <v>0</v>
      </c>
      <c r="J23" s="86">
        <f>ROUND(J21-J22,2)</f>
        <v>0</v>
      </c>
      <c r="K23" s="87" t="e">
        <f>J23/G23*100</f>
        <v>#DIV/0!</v>
      </c>
      <c r="L23" s="87" t="e">
        <f>J23/I23*100</f>
        <v>#DIV/0!</v>
      </c>
    </row>
    <row r="24" spans="1:49" s="29" customFormat="1" ht="15" customHeight="1" x14ac:dyDescent="0.3">
      <c r="A24"/>
      <c r="B24" s="102" t="s">
        <v>5</v>
      </c>
      <c r="C24" s="103"/>
      <c r="D24" s="103"/>
      <c r="E24" s="103"/>
      <c r="F24" s="103"/>
      <c r="G24" s="83">
        <v>0</v>
      </c>
      <c r="H24" s="80"/>
      <c r="I24" s="80"/>
      <c r="J24" s="80">
        <v>0</v>
      </c>
      <c r="K24" s="80"/>
      <c r="L24" s="8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2" t="s">
        <v>27</v>
      </c>
      <c r="C25" s="103"/>
      <c r="D25" s="103"/>
      <c r="E25" s="103"/>
      <c r="F25" s="103"/>
      <c r="G25" s="83">
        <v>0</v>
      </c>
      <c r="H25" s="80"/>
      <c r="I25" s="80"/>
      <c r="J25" s="80">
        <v>0</v>
      </c>
      <c r="K25" s="80"/>
      <c r="L25" s="80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ht="14.45" x14ac:dyDescent="0.3">
      <c r="A26" s="35"/>
      <c r="B26" s="118" t="s">
        <v>29</v>
      </c>
      <c r="C26" s="119"/>
      <c r="D26" s="119"/>
      <c r="E26" s="119"/>
      <c r="F26" s="120"/>
      <c r="G26" s="88">
        <f>ROUND(G24+G25,2)</f>
        <v>0</v>
      </c>
      <c r="H26" s="88">
        <f>ROUND(H24+H25,2)</f>
        <v>0</v>
      </c>
      <c r="I26" s="88">
        <f>ROUND(I24+I25,2)</f>
        <v>0</v>
      </c>
      <c r="J26" s="88">
        <f>ROUND(J24+J25,2)</f>
        <v>0</v>
      </c>
      <c r="K26" s="87" t="e">
        <f>J26/G26*100</f>
        <v>#DIV/0!</v>
      </c>
      <c r="L26" s="87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1" t="s">
        <v>30</v>
      </c>
      <c r="C27" s="111"/>
      <c r="D27" s="111"/>
      <c r="E27" s="111"/>
      <c r="F27" s="111"/>
      <c r="G27" s="88">
        <f>ROUND(G16+G26,2)</f>
        <v>0</v>
      </c>
      <c r="H27" s="88">
        <f>ROUND(H16+H26,2)</f>
        <v>0</v>
      </c>
      <c r="I27" s="88">
        <f>ROUND(I16+I26,2)</f>
        <v>0</v>
      </c>
      <c r="J27" s="88">
        <f>ROUND(J16+J26,2)</f>
        <v>0</v>
      </c>
      <c r="K27" s="87" t="e">
        <f>J27/G27*100</f>
        <v>#DIV/0!</v>
      </c>
      <c r="L27" s="87" t="e">
        <f>J27/I27*100</f>
        <v>#DIV/0!</v>
      </c>
    </row>
    <row r="29" spans="1:49" ht="14.45" x14ac:dyDescent="0.3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3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G4:I4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0"/>
  <sheetViews>
    <sheetView zoomScale="90" zoomScaleNormal="90" workbookViewId="0">
      <selection activeCell="B4" sqref="B4:L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7.45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7" t="s">
        <v>4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ht="17.45" x14ac:dyDescent="0.3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97" t="s">
        <v>26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12" ht="17.45" x14ac:dyDescent="0.3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97" t="s">
        <v>15</v>
      </c>
      <c r="C6" s="97"/>
      <c r="D6" s="97"/>
      <c r="E6" s="97"/>
      <c r="F6" s="97"/>
      <c r="G6" s="97"/>
      <c r="H6" s="97"/>
      <c r="I6" s="97"/>
      <c r="J6" s="97"/>
      <c r="K6" s="97"/>
      <c r="L6" s="97"/>
    </row>
    <row r="7" spans="2:12" ht="17.45" x14ac:dyDescent="0.3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21" t="s">
        <v>3</v>
      </c>
      <c r="C8" s="122"/>
      <c r="D8" s="122"/>
      <c r="E8" s="122"/>
      <c r="F8" s="123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ht="14.45" x14ac:dyDescent="0.3">
      <c r="B9" s="124">
        <v>1</v>
      </c>
      <c r="C9" s="125"/>
      <c r="D9" s="125"/>
      <c r="E9" s="125"/>
      <c r="F9" s="126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ht="14.45" x14ac:dyDescent="0.3">
      <c r="B10" s="65"/>
      <c r="C10" s="66"/>
      <c r="D10" s="67"/>
      <c r="E10" s="68"/>
      <c r="F10" s="60" t="s">
        <v>38</v>
      </c>
      <c r="G10" s="65">
        <f t="shared" ref="G10:J12" si="0">G11</f>
        <v>981756.29</v>
      </c>
      <c r="H10" s="65">
        <f t="shared" si="0"/>
        <v>2777567</v>
      </c>
      <c r="I10" s="65">
        <f t="shared" si="0"/>
        <v>2777567</v>
      </c>
      <c r="J10" s="65">
        <f t="shared" si="0"/>
        <v>1297765.4100000001</v>
      </c>
      <c r="K10" s="69">
        <f t="shared" ref="K10:K15" si="1">(J10*100)/G10</f>
        <v>132.18814314904975</v>
      </c>
      <c r="L10" s="69">
        <f t="shared" ref="L10:L15" si="2">(J10*100)/I10</f>
        <v>46.723100108836256</v>
      </c>
    </row>
    <row r="11" spans="2:12" ht="14.45" x14ac:dyDescent="0.3">
      <c r="B11" s="65" t="s">
        <v>50</v>
      </c>
      <c r="C11" s="65"/>
      <c r="D11" s="65"/>
      <c r="E11" s="65"/>
      <c r="F11" s="65" t="s">
        <v>51</v>
      </c>
      <c r="G11" s="65">
        <f t="shared" si="0"/>
        <v>981756.29</v>
      </c>
      <c r="H11" s="65">
        <f t="shared" si="0"/>
        <v>2777567</v>
      </c>
      <c r="I11" s="65">
        <f t="shared" si="0"/>
        <v>2777567</v>
      </c>
      <c r="J11" s="65">
        <f t="shared" si="0"/>
        <v>1297765.4100000001</v>
      </c>
      <c r="K11" s="65">
        <f t="shared" si="1"/>
        <v>132.18814314904975</v>
      </c>
      <c r="L11" s="65">
        <f t="shared" si="2"/>
        <v>46.723100108836256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si="0"/>
        <v>981756.29</v>
      </c>
      <c r="H12" s="65">
        <f t="shared" si="0"/>
        <v>2777567</v>
      </c>
      <c r="I12" s="65">
        <f t="shared" si="0"/>
        <v>2777567</v>
      </c>
      <c r="J12" s="65">
        <f t="shared" si="0"/>
        <v>1297765.4100000001</v>
      </c>
      <c r="K12" s="65">
        <f t="shared" si="1"/>
        <v>132.18814314904975</v>
      </c>
      <c r="L12" s="65">
        <f t="shared" si="2"/>
        <v>46.723100108836256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>G14+G15</f>
        <v>981756.29</v>
      </c>
      <c r="H13" s="65">
        <f>H14+H15</f>
        <v>2777567</v>
      </c>
      <c r="I13" s="65">
        <f>I14+I15</f>
        <v>2777567</v>
      </c>
      <c r="J13" s="65">
        <f>J14+J15</f>
        <v>1297765.4100000001</v>
      </c>
      <c r="K13" s="65">
        <f t="shared" si="1"/>
        <v>132.18814314904975</v>
      </c>
      <c r="L13" s="65">
        <f t="shared" si="2"/>
        <v>46.723100108836256</v>
      </c>
    </row>
    <row r="14" spans="2:12" ht="14.45" x14ac:dyDescent="0.3">
      <c r="B14" s="66"/>
      <c r="C14" s="66"/>
      <c r="D14" s="66"/>
      <c r="E14" s="66" t="s">
        <v>56</v>
      </c>
      <c r="F14" s="66" t="s">
        <v>57</v>
      </c>
      <c r="G14" s="66">
        <v>978855.99</v>
      </c>
      <c r="H14" s="66">
        <v>2714567</v>
      </c>
      <c r="I14" s="66">
        <v>2714567</v>
      </c>
      <c r="J14" s="66">
        <v>1294781.3700000001</v>
      </c>
      <c r="K14" s="66">
        <f t="shared" si="1"/>
        <v>132.27496007865264</v>
      </c>
      <c r="L14" s="66">
        <f t="shared" si="2"/>
        <v>47.697528556119629</v>
      </c>
    </row>
    <row r="15" spans="2:12" ht="14.45" x14ac:dyDescent="0.3">
      <c r="B15" s="66"/>
      <c r="C15" s="66"/>
      <c r="D15" s="66"/>
      <c r="E15" s="66" t="s">
        <v>58</v>
      </c>
      <c r="F15" s="66" t="s">
        <v>59</v>
      </c>
      <c r="G15" s="66">
        <v>2900.3</v>
      </c>
      <c r="H15" s="66">
        <v>63000</v>
      </c>
      <c r="I15" s="66">
        <v>63000</v>
      </c>
      <c r="J15" s="66">
        <v>2984.04</v>
      </c>
      <c r="K15" s="66">
        <f t="shared" si="1"/>
        <v>102.88728752198048</v>
      </c>
      <c r="L15" s="66">
        <f t="shared" si="2"/>
        <v>4.7365714285714287</v>
      </c>
    </row>
    <row r="16" spans="2:12" ht="14.45" x14ac:dyDescent="0.3">
      <c r="F16" s="35"/>
    </row>
    <row r="17" spans="2:12" ht="14.45" x14ac:dyDescent="0.3">
      <c r="F17" s="35"/>
    </row>
    <row r="18" spans="2:12" ht="36.75" customHeight="1" x14ac:dyDescent="0.25">
      <c r="B18" s="121" t="s">
        <v>3</v>
      </c>
      <c r="C18" s="122"/>
      <c r="D18" s="122"/>
      <c r="E18" s="122"/>
      <c r="F18" s="123"/>
      <c r="G18" s="28" t="s">
        <v>46</v>
      </c>
      <c r="H18" s="28" t="s">
        <v>43</v>
      </c>
      <c r="I18" s="28" t="s">
        <v>44</v>
      </c>
      <c r="J18" s="28" t="s">
        <v>47</v>
      </c>
      <c r="K18" s="28" t="s">
        <v>6</v>
      </c>
      <c r="L18" s="28" t="s">
        <v>22</v>
      </c>
    </row>
    <row r="19" spans="2:12" ht="14.45" x14ac:dyDescent="0.3">
      <c r="B19" s="124">
        <v>1</v>
      </c>
      <c r="C19" s="125"/>
      <c r="D19" s="125"/>
      <c r="E19" s="125"/>
      <c r="F19" s="126"/>
      <c r="G19" s="30">
        <v>2</v>
      </c>
      <c r="H19" s="30">
        <v>3</v>
      </c>
      <c r="I19" s="30">
        <v>4</v>
      </c>
      <c r="J19" s="30">
        <v>5</v>
      </c>
      <c r="K19" s="30" t="s">
        <v>13</v>
      </c>
      <c r="L19" s="30" t="s">
        <v>14</v>
      </c>
    </row>
    <row r="20" spans="2:12" ht="14.45" x14ac:dyDescent="0.3">
      <c r="B20" s="65"/>
      <c r="C20" s="66"/>
      <c r="D20" s="67"/>
      <c r="E20" s="68"/>
      <c r="F20" s="8" t="s">
        <v>21</v>
      </c>
      <c r="G20" s="65">
        <f>G21+G62</f>
        <v>981756.29</v>
      </c>
      <c r="H20" s="65">
        <f>H21+H62</f>
        <v>2777567</v>
      </c>
      <c r="I20" s="65">
        <f>I21+I62</f>
        <v>2777567</v>
      </c>
      <c r="J20" s="65">
        <f>J21+J62</f>
        <v>1297765.4100000001</v>
      </c>
      <c r="K20" s="70">
        <f t="shared" ref="K20:K51" si="3">(J20*100)/G20</f>
        <v>132.18814314904975</v>
      </c>
      <c r="L20" s="70">
        <f t="shared" ref="L20:L51" si="4">(J20*100)/I20</f>
        <v>46.723100108836256</v>
      </c>
    </row>
    <row r="21" spans="2:12" ht="14.45" x14ac:dyDescent="0.3">
      <c r="B21" s="65" t="s">
        <v>60</v>
      </c>
      <c r="C21" s="65"/>
      <c r="D21" s="65"/>
      <c r="E21" s="65"/>
      <c r="F21" s="65" t="s">
        <v>61</v>
      </c>
      <c r="G21" s="65">
        <f>G22+G30+G57</f>
        <v>978855.99</v>
      </c>
      <c r="H21" s="65">
        <f>H22+H30+H57</f>
        <v>2714567</v>
      </c>
      <c r="I21" s="65">
        <f>I22+I30+I57</f>
        <v>2714567</v>
      </c>
      <c r="J21" s="65">
        <f>J22+J30+J57</f>
        <v>1294781.3700000001</v>
      </c>
      <c r="K21" s="65">
        <f t="shared" si="3"/>
        <v>132.27496007865264</v>
      </c>
      <c r="L21" s="65">
        <f t="shared" si="4"/>
        <v>47.697528556119629</v>
      </c>
    </row>
    <row r="22" spans="2:12" ht="14.45" x14ac:dyDescent="0.3">
      <c r="B22" s="65"/>
      <c r="C22" s="65" t="s">
        <v>62</v>
      </c>
      <c r="D22" s="65"/>
      <c r="E22" s="65"/>
      <c r="F22" s="65" t="s">
        <v>63</v>
      </c>
      <c r="G22" s="65">
        <f>G23+G26+G28</f>
        <v>889569.85</v>
      </c>
      <c r="H22" s="65">
        <f>H23+H26+H28</f>
        <v>2393967</v>
      </c>
      <c r="I22" s="65">
        <f>I23+I26+I28</f>
        <v>2393967</v>
      </c>
      <c r="J22" s="65">
        <f>J23+J26+J28</f>
        <v>1183076.8900000001</v>
      </c>
      <c r="K22" s="65">
        <f t="shared" si="3"/>
        <v>132.99426571168075</v>
      </c>
      <c r="L22" s="65">
        <f t="shared" si="4"/>
        <v>49.419097673443282</v>
      </c>
    </row>
    <row r="23" spans="2:12" x14ac:dyDescent="0.25">
      <c r="B23" s="65"/>
      <c r="C23" s="65"/>
      <c r="D23" s="65" t="s">
        <v>64</v>
      </c>
      <c r="E23" s="65"/>
      <c r="F23" s="65" t="s">
        <v>65</v>
      </c>
      <c r="G23" s="65">
        <f>G24+G25</f>
        <v>745542.51</v>
      </c>
      <c r="H23" s="65">
        <f>H24+H25</f>
        <v>2010000</v>
      </c>
      <c r="I23" s="65">
        <f>I24+I25</f>
        <v>2010000</v>
      </c>
      <c r="J23" s="65">
        <f>J24+J25</f>
        <v>999124.89</v>
      </c>
      <c r="K23" s="65">
        <f t="shared" si="3"/>
        <v>134.0131349451824</v>
      </c>
      <c r="L23" s="65">
        <f t="shared" si="4"/>
        <v>49.707705970149256</v>
      </c>
    </row>
    <row r="24" spans="2:12" x14ac:dyDescent="0.25">
      <c r="B24" s="66"/>
      <c r="C24" s="66"/>
      <c r="D24" s="66"/>
      <c r="E24" s="66" t="s">
        <v>66</v>
      </c>
      <c r="F24" s="66" t="s">
        <v>67</v>
      </c>
      <c r="G24" s="66">
        <v>742367.09</v>
      </c>
      <c r="H24" s="66">
        <v>2000000</v>
      </c>
      <c r="I24" s="66">
        <v>2000000</v>
      </c>
      <c r="J24" s="66">
        <v>980057.21</v>
      </c>
      <c r="K24" s="66">
        <f t="shared" si="3"/>
        <v>132.01786868003538</v>
      </c>
      <c r="L24" s="66">
        <f t="shared" si="4"/>
        <v>49.002860499999997</v>
      </c>
    </row>
    <row r="25" spans="2:12" x14ac:dyDescent="0.25">
      <c r="B25" s="66"/>
      <c r="C25" s="66"/>
      <c r="D25" s="66"/>
      <c r="E25" s="66" t="s">
        <v>68</v>
      </c>
      <c r="F25" s="66" t="s">
        <v>69</v>
      </c>
      <c r="G25" s="66">
        <v>3175.42</v>
      </c>
      <c r="H25" s="66">
        <v>10000</v>
      </c>
      <c r="I25" s="66">
        <v>10000</v>
      </c>
      <c r="J25" s="66">
        <v>19067.68</v>
      </c>
      <c r="K25" s="66">
        <f t="shared" si="3"/>
        <v>600.47741716056453</v>
      </c>
      <c r="L25" s="66">
        <f t="shared" si="4"/>
        <v>190.67679999999999</v>
      </c>
    </row>
    <row r="26" spans="2:12" ht="14.45" x14ac:dyDescent="0.3">
      <c r="B26" s="65"/>
      <c r="C26" s="65"/>
      <c r="D26" s="65" t="s">
        <v>70</v>
      </c>
      <c r="E26" s="65"/>
      <c r="F26" s="65" t="s">
        <v>71</v>
      </c>
      <c r="G26" s="65">
        <f>G27</f>
        <v>23628.99</v>
      </c>
      <c r="H26" s="65">
        <f>H27</f>
        <v>50000</v>
      </c>
      <c r="I26" s="65">
        <f>I27</f>
        <v>50000</v>
      </c>
      <c r="J26" s="65">
        <f>J27</f>
        <v>21903.43</v>
      </c>
      <c r="K26" s="65">
        <f t="shared" si="3"/>
        <v>92.697275677039087</v>
      </c>
      <c r="L26" s="65">
        <f t="shared" si="4"/>
        <v>43.80686</v>
      </c>
    </row>
    <row r="27" spans="2:12" ht="14.45" x14ac:dyDescent="0.3">
      <c r="B27" s="66"/>
      <c r="C27" s="66"/>
      <c r="D27" s="66"/>
      <c r="E27" s="66" t="s">
        <v>72</v>
      </c>
      <c r="F27" s="66" t="s">
        <v>71</v>
      </c>
      <c r="G27" s="66">
        <v>23628.99</v>
      </c>
      <c r="H27" s="66">
        <v>50000</v>
      </c>
      <c r="I27" s="66">
        <v>50000</v>
      </c>
      <c r="J27" s="66">
        <v>21903.43</v>
      </c>
      <c r="K27" s="66">
        <f t="shared" si="3"/>
        <v>92.697275677039087</v>
      </c>
      <c r="L27" s="66">
        <f t="shared" si="4"/>
        <v>43.80686</v>
      </c>
    </row>
    <row r="28" spans="2:12" x14ac:dyDescent="0.25">
      <c r="B28" s="65"/>
      <c r="C28" s="65"/>
      <c r="D28" s="65" t="s">
        <v>73</v>
      </c>
      <c r="E28" s="65"/>
      <c r="F28" s="65" t="s">
        <v>74</v>
      </c>
      <c r="G28" s="65">
        <f>G29</f>
        <v>120398.35</v>
      </c>
      <c r="H28" s="65">
        <f>H29</f>
        <v>333967</v>
      </c>
      <c r="I28" s="65">
        <f>I29</f>
        <v>333967</v>
      </c>
      <c r="J28" s="65">
        <f>J29</f>
        <v>162048.57</v>
      </c>
      <c r="K28" s="65">
        <f t="shared" si="3"/>
        <v>134.59368006289122</v>
      </c>
      <c r="L28" s="65">
        <f t="shared" si="4"/>
        <v>48.522330050573856</v>
      </c>
    </row>
    <row r="29" spans="2:12" ht="14.45" x14ac:dyDescent="0.3">
      <c r="B29" s="66"/>
      <c r="C29" s="66"/>
      <c r="D29" s="66"/>
      <c r="E29" s="66" t="s">
        <v>75</v>
      </c>
      <c r="F29" s="66" t="s">
        <v>76</v>
      </c>
      <c r="G29" s="66">
        <v>120398.35</v>
      </c>
      <c r="H29" s="66">
        <v>333967</v>
      </c>
      <c r="I29" s="66">
        <v>333967</v>
      </c>
      <c r="J29" s="66">
        <v>162048.57</v>
      </c>
      <c r="K29" s="66">
        <f t="shared" si="3"/>
        <v>134.59368006289122</v>
      </c>
      <c r="L29" s="66">
        <f t="shared" si="4"/>
        <v>48.522330050573856</v>
      </c>
    </row>
    <row r="30" spans="2:12" ht="14.45" x14ac:dyDescent="0.3">
      <c r="B30" s="65"/>
      <c r="C30" s="65" t="s">
        <v>77</v>
      </c>
      <c r="D30" s="65"/>
      <c r="E30" s="65"/>
      <c r="F30" s="65" t="s">
        <v>78</v>
      </c>
      <c r="G30" s="65">
        <f>G31+G35+G40+G50+G52</f>
        <v>88782.989999999991</v>
      </c>
      <c r="H30" s="65">
        <f>H31+H35+H40+H50+H52</f>
        <v>318500</v>
      </c>
      <c r="I30" s="65">
        <f>I31+I35+I40+I50+I52</f>
        <v>318500</v>
      </c>
      <c r="J30" s="65">
        <f>J31+J35+J40+J50+J52</f>
        <v>111311.34</v>
      </c>
      <c r="K30" s="65">
        <f t="shared" si="3"/>
        <v>125.3746241256349</v>
      </c>
      <c r="L30" s="65">
        <f t="shared" si="4"/>
        <v>34.948615384615387</v>
      </c>
    </row>
    <row r="31" spans="2:12" x14ac:dyDescent="0.25">
      <c r="B31" s="65"/>
      <c r="C31" s="65"/>
      <c r="D31" s="65" t="s">
        <v>79</v>
      </c>
      <c r="E31" s="65"/>
      <c r="F31" s="65" t="s">
        <v>80</v>
      </c>
      <c r="G31" s="65">
        <f>G32+G33+G34</f>
        <v>30070.78</v>
      </c>
      <c r="H31" s="65">
        <f>H32+H33+H34</f>
        <v>95000</v>
      </c>
      <c r="I31" s="65">
        <f>I32+I33+I34</f>
        <v>95000</v>
      </c>
      <c r="J31" s="65">
        <f>J32+J33+J34</f>
        <v>37085.32</v>
      </c>
      <c r="K31" s="65">
        <f t="shared" si="3"/>
        <v>123.32676438722241</v>
      </c>
      <c r="L31" s="65">
        <f t="shared" si="4"/>
        <v>39.037178947368425</v>
      </c>
    </row>
    <row r="32" spans="2:12" x14ac:dyDescent="0.25">
      <c r="B32" s="66"/>
      <c r="C32" s="66"/>
      <c r="D32" s="66"/>
      <c r="E32" s="66" t="s">
        <v>81</v>
      </c>
      <c r="F32" s="66" t="s">
        <v>82</v>
      </c>
      <c r="G32" s="66">
        <v>7655.5</v>
      </c>
      <c r="H32" s="66">
        <v>25000</v>
      </c>
      <c r="I32" s="66">
        <v>25000</v>
      </c>
      <c r="J32" s="66">
        <v>10480</v>
      </c>
      <c r="K32" s="66">
        <f t="shared" si="3"/>
        <v>136.89504277970087</v>
      </c>
      <c r="L32" s="66">
        <f t="shared" si="4"/>
        <v>41.92</v>
      </c>
    </row>
    <row r="33" spans="2:12" x14ac:dyDescent="0.25">
      <c r="B33" s="66"/>
      <c r="C33" s="66"/>
      <c r="D33" s="66"/>
      <c r="E33" s="66" t="s">
        <v>83</v>
      </c>
      <c r="F33" s="66" t="s">
        <v>84</v>
      </c>
      <c r="G33" s="66">
        <v>21415.279999999999</v>
      </c>
      <c r="H33" s="66">
        <v>60000</v>
      </c>
      <c r="I33" s="66">
        <v>60000</v>
      </c>
      <c r="J33" s="66">
        <v>25417.32</v>
      </c>
      <c r="K33" s="66">
        <f t="shared" si="3"/>
        <v>118.68777807247909</v>
      </c>
      <c r="L33" s="66">
        <f t="shared" si="4"/>
        <v>42.362200000000001</v>
      </c>
    </row>
    <row r="34" spans="2:12" x14ac:dyDescent="0.25">
      <c r="B34" s="66"/>
      <c r="C34" s="66"/>
      <c r="D34" s="66"/>
      <c r="E34" s="66" t="s">
        <v>85</v>
      </c>
      <c r="F34" s="66" t="s">
        <v>86</v>
      </c>
      <c r="G34" s="66">
        <v>1000</v>
      </c>
      <c r="H34" s="66">
        <v>10000</v>
      </c>
      <c r="I34" s="66">
        <v>10000</v>
      </c>
      <c r="J34" s="66">
        <v>1188</v>
      </c>
      <c r="K34" s="66">
        <f t="shared" si="3"/>
        <v>118.8</v>
      </c>
      <c r="L34" s="66">
        <f t="shared" si="4"/>
        <v>11.88</v>
      </c>
    </row>
    <row r="35" spans="2:12" ht="14.45" x14ac:dyDescent="0.3">
      <c r="B35" s="65"/>
      <c r="C35" s="65"/>
      <c r="D35" s="65" t="s">
        <v>87</v>
      </c>
      <c r="E35" s="65"/>
      <c r="F35" s="65" t="s">
        <v>88</v>
      </c>
      <c r="G35" s="65">
        <f>G36+G37+G38+G39</f>
        <v>25622.440000000002</v>
      </c>
      <c r="H35" s="65">
        <f>H36+H37+H38+H39</f>
        <v>105000</v>
      </c>
      <c r="I35" s="65">
        <f>I36+I37+I38+I39</f>
        <v>105000</v>
      </c>
      <c r="J35" s="65">
        <f>J36+J37+J38+J39</f>
        <v>31671.23</v>
      </c>
      <c r="K35" s="65">
        <f t="shared" si="3"/>
        <v>123.60739258243945</v>
      </c>
      <c r="L35" s="65">
        <f t="shared" si="4"/>
        <v>30.16307619047619</v>
      </c>
    </row>
    <row r="36" spans="2:12" ht="14.45" x14ac:dyDescent="0.3">
      <c r="B36" s="66"/>
      <c r="C36" s="66"/>
      <c r="D36" s="66"/>
      <c r="E36" s="66" t="s">
        <v>89</v>
      </c>
      <c r="F36" s="66" t="s">
        <v>90</v>
      </c>
      <c r="G36" s="66">
        <v>7697.66</v>
      </c>
      <c r="H36" s="66">
        <v>30000</v>
      </c>
      <c r="I36" s="66">
        <v>30000</v>
      </c>
      <c r="J36" s="66">
        <v>14388.66</v>
      </c>
      <c r="K36" s="66">
        <f t="shared" si="3"/>
        <v>186.92251931106335</v>
      </c>
      <c r="L36" s="66">
        <f t="shared" si="4"/>
        <v>47.962200000000003</v>
      </c>
    </row>
    <row r="37" spans="2:12" ht="14.45" x14ac:dyDescent="0.3">
      <c r="B37" s="66"/>
      <c r="C37" s="66"/>
      <c r="D37" s="66"/>
      <c r="E37" s="66" t="s">
        <v>91</v>
      </c>
      <c r="F37" s="66" t="s">
        <v>92</v>
      </c>
      <c r="G37" s="66">
        <v>16965.990000000002</v>
      </c>
      <c r="H37" s="66">
        <v>40000</v>
      </c>
      <c r="I37" s="66">
        <v>40000</v>
      </c>
      <c r="J37" s="66">
        <v>16680.84</v>
      </c>
      <c r="K37" s="66">
        <f t="shared" si="3"/>
        <v>98.319284639446323</v>
      </c>
      <c r="L37" s="66">
        <f t="shared" si="4"/>
        <v>41.702100000000002</v>
      </c>
    </row>
    <row r="38" spans="2:12" ht="14.45" x14ac:dyDescent="0.3">
      <c r="B38" s="66"/>
      <c r="C38" s="66"/>
      <c r="D38" s="66"/>
      <c r="E38" s="66" t="s">
        <v>93</v>
      </c>
      <c r="F38" s="66" t="s">
        <v>94</v>
      </c>
      <c r="G38" s="66">
        <v>958.79</v>
      </c>
      <c r="H38" s="66">
        <v>5000</v>
      </c>
      <c r="I38" s="66">
        <v>5000</v>
      </c>
      <c r="J38" s="66">
        <v>601.73</v>
      </c>
      <c r="K38" s="66">
        <f t="shared" si="3"/>
        <v>62.759311215177469</v>
      </c>
      <c r="L38" s="66">
        <f t="shared" si="4"/>
        <v>12.034599999999999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0</v>
      </c>
      <c r="H39" s="66">
        <v>30000</v>
      </c>
      <c r="I39" s="66">
        <v>30000</v>
      </c>
      <c r="J39" s="66">
        <v>0</v>
      </c>
      <c r="K39" s="66" t="e">
        <f t="shared" si="3"/>
        <v>#DIV/0!</v>
      </c>
      <c r="L39" s="66">
        <f t="shared" si="4"/>
        <v>0</v>
      </c>
    </row>
    <row r="40" spans="2:12" ht="14.45" x14ac:dyDescent="0.3">
      <c r="B40" s="65"/>
      <c r="C40" s="65"/>
      <c r="D40" s="65" t="s">
        <v>97</v>
      </c>
      <c r="E40" s="65"/>
      <c r="F40" s="65" t="s">
        <v>98</v>
      </c>
      <c r="G40" s="65">
        <f>G41+G42+G43+G44+G45+G46+G47+G48+G49</f>
        <v>31781.489999999998</v>
      </c>
      <c r="H40" s="65">
        <f>H41+H42+H43+H44+H45+H46+H47+H48+H49</f>
        <v>103500</v>
      </c>
      <c r="I40" s="65">
        <f>I41+I42+I43+I44+I45+I46+I47+I48+I49</f>
        <v>103500</v>
      </c>
      <c r="J40" s="65">
        <f>J41+J42+J43+J44+J45+J46+J47+J48+J49</f>
        <v>39933.089999999997</v>
      </c>
      <c r="K40" s="65">
        <f t="shared" si="3"/>
        <v>125.64889185497597</v>
      </c>
      <c r="L40" s="65">
        <f t="shared" si="4"/>
        <v>38.582695652173911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8381.82</v>
      </c>
      <c r="H41" s="66">
        <v>28000</v>
      </c>
      <c r="I41" s="66">
        <v>28000</v>
      </c>
      <c r="J41" s="66">
        <v>11574.27</v>
      </c>
      <c r="K41" s="66">
        <f t="shared" si="3"/>
        <v>138.0877900026486</v>
      </c>
      <c r="L41" s="66">
        <f t="shared" si="4"/>
        <v>41.336678571428571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2030.83</v>
      </c>
      <c r="H42" s="66">
        <v>10000</v>
      </c>
      <c r="I42" s="66">
        <v>10000</v>
      </c>
      <c r="J42" s="66">
        <v>1656</v>
      </c>
      <c r="K42" s="66">
        <f t="shared" si="3"/>
        <v>81.543014432522668</v>
      </c>
      <c r="L42" s="66">
        <f t="shared" si="4"/>
        <v>16.559999999999999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300</v>
      </c>
      <c r="H43" s="66">
        <v>2000</v>
      </c>
      <c r="I43" s="66">
        <v>2000</v>
      </c>
      <c r="J43" s="66">
        <v>464.5</v>
      </c>
      <c r="K43" s="66">
        <f t="shared" si="3"/>
        <v>154.83333333333334</v>
      </c>
      <c r="L43" s="66">
        <f t="shared" si="4"/>
        <v>23.225000000000001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4019.81</v>
      </c>
      <c r="H44" s="66">
        <v>10000</v>
      </c>
      <c r="I44" s="66">
        <v>10000</v>
      </c>
      <c r="J44" s="66">
        <v>5359.89</v>
      </c>
      <c r="K44" s="66">
        <f t="shared" si="3"/>
        <v>133.33689900766456</v>
      </c>
      <c r="L44" s="66">
        <f t="shared" si="4"/>
        <v>53.5989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7990.14</v>
      </c>
      <c r="H45" s="66">
        <v>20000</v>
      </c>
      <c r="I45" s="66">
        <v>20000</v>
      </c>
      <c r="J45" s="66">
        <v>8496.6200000000008</v>
      </c>
      <c r="K45" s="66">
        <f t="shared" si="3"/>
        <v>106.33881258651287</v>
      </c>
      <c r="L45" s="66">
        <f t="shared" si="4"/>
        <v>42.4831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1600</v>
      </c>
      <c r="H46" s="66">
        <v>5000</v>
      </c>
      <c r="I46" s="66">
        <v>5000</v>
      </c>
      <c r="J46" s="66">
        <v>110</v>
      </c>
      <c r="K46" s="66">
        <f t="shared" si="3"/>
        <v>6.875</v>
      </c>
      <c r="L46" s="66">
        <f t="shared" si="4"/>
        <v>2.2000000000000002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7285.36</v>
      </c>
      <c r="H47" s="66">
        <v>25000</v>
      </c>
      <c r="I47" s="66">
        <v>25000</v>
      </c>
      <c r="J47" s="66">
        <v>12065.46</v>
      </c>
      <c r="K47" s="66">
        <f t="shared" si="3"/>
        <v>165.61240625034316</v>
      </c>
      <c r="L47" s="66">
        <f t="shared" si="4"/>
        <v>48.261839999999999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0</v>
      </c>
      <c r="H48" s="66">
        <v>1500</v>
      </c>
      <c r="I48" s="66">
        <v>1500</v>
      </c>
      <c r="J48" s="66">
        <v>0</v>
      </c>
      <c r="K48" s="66" t="e">
        <f t="shared" si="3"/>
        <v>#DIV/0!</v>
      </c>
      <c r="L48" s="66">
        <f t="shared" si="4"/>
        <v>0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173.53</v>
      </c>
      <c r="H49" s="66">
        <v>2000</v>
      </c>
      <c r="I49" s="66">
        <v>2000</v>
      </c>
      <c r="J49" s="66">
        <v>206.35</v>
      </c>
      <c r="K49" s="66">
        <f t="shared" si="3"/>
        <v>118.91315622658907</v>
      </c>
      <c r="L49" s="66">
        <f t="shared" si="4"/>
        <v>10.317500000000001</v>
      </c>
    </row>
    <row r="50" spans="2:12" x14ac:dyDescent="0.25">
      <c r="B50" s="65"/>
      <c r="C50" s="65"/>
      <c r="D50" s="65" t="s">
        <v>117</v>
      </c>
      <c r="E50" s="65"/>
      <c r="F50" s="65" t="s">
        <v>118</v>
      </c>
      <c r="G50" s="65">
        <f>G51</f>
        <v>0</v>
      </c>
      <c r="H50" s="65">
        <f>H51</f>
        <v>1000</v>
      </c>
      <c r="I50" s="65">
        <f>I51</f>
        <v>1000</v>
      </c>
      <c r="J50" s="65">
        <f>J51</f>
        <v>0</v>
      </c>
      <c r="K50" s="65" t="e">
        <f t="shared" si="3"/>
        <v>#DIV/0!</v>
      </c>
      <c r="L50" s="65">
        <f t="shared" si="4"/>
        <v>0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0</v>
      </c>
      <c r="H51" s="66">
        <v>1000</v>
      </c>
      <c r="I51" s="66">
        <v>1000</v>
      </c>
      <c r="J51" s="66">
        <v>0</v>
      </c>
      <c r="K51" s="66" t="e">
        <f t="shared" si="3"/>
        <v>#DIV/0!</v>
      </c>
      <c r="L51" s="66">
        <f t="shared" si="4"/>
        <v>0</v>
      </c>
    </row>
    <row r="52" spans="2:12" x14ac:dyDescent="0.25">
      <c r="B52" s="65"/>
      <c r="C52" s="65"/>
      <c r="D52" s="65" t="s">
        <v>121</v>
      </c>
      <c r="E52" s="65"/>
      <c r="F52" s="65" t="s">
        <v>122</v>
      </c>
      <c r="G52" s="65">
        <f>G53+G54+G55+G56</f>
        <v>1308.28</v>
      </c>
      <c r="H52" s="65">
        <f>H53+H54+H55+H56</f>
        <v>14000</v>
      </c>
      <c r="I52" s="65">
        <f>I53+I54+I55+I56</f>
        <v>14000</v>
      </c>
      <c r="J52" s="65">
        <f>J53+J54+J55+J56</f>
        <v>2621.7</v>
      </c>
      <c r="K52" s="65">
        <f t="shared" ref="K52:K69" si="5">(J52*100)/G52</f>
        <v>200.3928822576207</v>
      </c>
      <c r="L52" s="65">
        <f t="shared" ref="L52:L69" si="6">(J52*100)/I52</f>
        <v>18.726428571428571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0</v>
      </c>
      <c r="H53" s="66">
        <v>1000</v>
      </c>
      <c r="I53" s="66">
        <v>1000</v>
      </c>
      <c r="J53" s="66">
        <v>0</v>
      </c>
      <c r="K53" s="66" t="e">
        <f t="shared" si="5"/>
        <v>#DIV/0!</v>
      </c>
      <c r="L53" s="66">
        <f t="shared" si="6"/>
        <v>0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99</v>
      </c>
      <c r="H54" s="66">
        <v>6000</v>
      </c>
      <c r="I54" s="66">
        <v>6000</v>
      </c>
      <c r="J54" s="66">
        <v>1040.92</v>
      </c>
      <c r="K54" s="66">
        <f t="shared" si="5"/>
        <v>1051.4343434343434</v>
      </c>
      <c r="L54" s="66">
        <f t="shared" si="6"/>
        <v>17.348666666666666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970</v>
      </c>
      <c r="H55" s="66">
        <v>5000</v>
      </c>
      <c r="I55" s="66">
        <v>5000</v>
      </c>
      <c r="J55" s="66">
        <v>1244</v>
      </c>
      <c r="K55" s="66">
        <f t="shared" si="5"/>
        <v>128.24742268041237</v>
      </c>
      <c r="L55" s="66">
        <f t="shared" si="6"/>
        <v>24.88</v>
      </c>
    </row>
    <row r="56" spans="2:12" x14ac:dyDescent="0.25">
      <c r="B56" s="66"/>
      <c r="C56" s="66"/>
      <c r="D56" s="66"/>
      <c r="E56" s="66" t="s">
        <v>129</v>
      </c>
      <c r="F56" s="66" t="s">
        <v>122</v>
      </c>
      <c r="G56" s="66">
        <v>239.28</v>
      </c>
      <c r="H56" s="66">
        <v>2000</v>
      </c>
      <c r="I56" s="66">
        <v>2000</v>
      </c>
      <c r="J56" s="66">
        <v>336.78</v>
      </c>
      <c r="K56" s="66">
        <f t="shared" si="5"/>
        <v>140.74724172517551</v>
      </c>
      <c r="L56" s="66">
        <f t="shared" si="6"/>
        <v>16.838999999999999</v>
      </c>
    </row>
    <row r="57" spans="2:12" x14ac:dyDescent="0.25">
      <c r="B57" s="65"/>
      <c r="C57" s="65" t="s">
        <v>130</v>
      </c>
      <c r="D57" s="65"/>
      <c r="E57" s="65"/>
      <c r="F57" s="65" t="s">
        <v>131</v>
      </c>
      <c r="G57" s="65">
        <f>G58+G60</f>
        <v>503.15</v>
      </c>
      <c r="H57" s="65">
        <f>H58+H60</f>
        <v>2100</v>
      </c>
      <c r="I57" s="65">
        <f>I58+I60</f>
        <v>2100</v>
      </c>
      <c r="J57" s="65">
        <f>J58+J60</f>
        <v>393.14</v>
      </c>
      <c r="K57" s="65">
        <f t="shared" si="5"/>
        <v>78.135744807711419</v>
      </c>
      <c r="L57" s="65">
        <f t="shared" si="6"/>
        <v>18.720952380952379</v>
      </c>
    </row>
    <row r="58" spans="2:12" x14ac:dyDescent="0.25">
      <c r="B58" s="65"/>
      <c r="C58" s="65"/>
      <c r="D58" s="65" t="s">
        <v>132</v>
      </c>
      <c r="E58" s="65"/>
      <c r="F58" s="65" t="s">
        <v>133</v>
      </c>
      <c r="G58" s="65">
        <f>G59</f>
        <v>144.46</v>
      </c>
      <c r="H58" s="65">
        <f>H59</f>
        <v>100</v>
      </c>
      <c r="I58" s="65">
        <f>I59</f>
        <v>100</v>
      </c>
      <c r="J58" s="65">
        <f>J59</f>
        <v>60.72</v>
      </c>
      <c r="K58" s="65">
        <f t="shared" si="5"/>
        <v>42.032396511144952</v>
      </c>
      <c r="L58" s="65">
        <f t="shared" si="6"/>
        <v>60.72</v>
      </c>
    </row>
    <row r="59" spans="2:12" x14ac:dyDescent="0.25">
      <c r="B59" s="66"/>
      <c r="C59" s="66"/>
      <c r="D59" s="66"/>
      <c r="E59" s="66" t="s">
        <v>134</v>
      </c>
      <c r="F59" s="66" t="s">
        <v>135</v>
      </c>
      <c r="G59" s="66">
        <v>144.46</v>
      </c>
      <c r="H59" s="66">
        <v>100</v>
      </c>
      <c r="I59" s="66">
        <v>100</v>
      </c>
      <c r="J59" s="66">
        <v>60.72</v>
      </c>
      <c r="K59" s="66">
        <f t="shared" si="5"/>
        <v>42.032396511144952</v>
      </c>
      <c r="L59" s="66">
        <f t="shared" si="6"/>
        <v>60.72</v>
      </c>
    </row>
    <row r="60" spans="2:12" x14ac:dyDescent="0.25">
      <c r="B60" s="65"/>
      <c r="C60" s="65"/>
      <c r="D60" s="65" t="s">
        <v>136</v>
      </c>
      <c r="E60" s="65"/>
      <c r="F60" s="65" t="s">
        <v>137</v>
      </c>
      <c r="G60" s="65">
        <f>G61</f>
        <v>358.69</v>
      </c>
      <c r="H60" s="65">
        <f>H61</f>
        <v>2000</v>
      </c>
      <c r="I60" s="65">
        <f>I61</f>
        <v>2000</v>
      </c>
      <c r="J60" s="65">
        <f>J61</f>
        <v>332.42</v>
      </c>
      <c r="K60" s="65">
        <f t="shared" si="5"/>
        <v>92.676127017759072</v>
      </c>
      <c r="L60" s="65">
        <f t="shared" si="6"/>
        <v>16.620999999999999</v>
      </c>
    </row>
    <row r="61" spans="2:12" x14ac:dyDescent="0.25">
      <c r="B61" s="66"/>
      <c r="C61" s="66"/>
      <c r="D61" s="66"/>
      <c r="E61" s="66" t="s">
        <v>138</v>
      </c>
      <c r="F61" s="66" t="s">
        <v>139</v>
      </c>
      <c r="G61" s="66">
        <v>358.69</v>
      </c>
      <c r="H61" s="66">
        <v>2000</v>
      </c>
      <c r="I61" s="66">
        <v>2000</v>
      </c>
      <c r="J61" s="66">
        <v>332.42</v>
      </c>
      <c r="K61" s="66">
        <f t="shared" si="5"/>
        <v>92.676127017759072</v>
      </c>
      <c r="L61" s="66">
        <f t="shared" si="6"/>
        <v>16.620999999999999</v>
      </c>
    </row>
    <row r="62" spans="2:12" x14ac:dyDescent="0.25">
      <c r="B62" s="65" t="s">
        <v>140</v>
      </c>
      <c r="C62" s="65"/>
      <c r="D62" s="65"/>
      <c r="E62" s="65"/>
      <c r="F62" s="65" t="s">
        <v>141</v>
      </c>
      <c r="G62" s="65">
        <f>G63</f>
        <v>2900.3</v>
      </c>
      <c r="H62" s="65">
        <f>H63</f>
        <v>63000</v>
      </c>
      <c r="I62" s="65">
        <f>I63</f>
        <v>63000</v>
      </c>
      <c r="J62" s="65">
        <f>J63</f>
        <v>2984.04</v>
      </c>
      <c r="K62" s="65">
        <f t="shared" si="5"/>
        <v>102.88728752198048</v>
      </c>
      <c r="L62" s="65">
        <f t="shared" si="6"/>
        <v>4.7365714285714287</v>
      </c>
    </row>
    <row r="63" spans="2:12" x14ac:dyDescent="0.25">
      <c r="B63" s="65"/>
      <c r="C63" s="65" t="s">
        <v>142</v>
      </c>
      <c r="D63" s="65"/>
      <c r="E63" s="65"/>
      <c r="F63" s="65" t="s">
        <v>143</v>
      </c>
      <c r="G63" s="65">
        <f>G64+G68</f>
        <v>2900.3</v>
      </c>
      <c r="H63" s="65">
        <f>H64+H68</f>
        <v>63000</v>
      </c>
      <c r="I63" s="65">
        <f>I64+I68</f>
        <v>63000</v>
      </c>
      <c r="J63" s="65">
        <f>J64+J68</f>
        <v>2984.04</v>
      </c>
      <c r="K63" s="65">
        <f t="shared" si="5"/>
        <v>102.88728752198048</v>
      </c>
      <c r="L63" s="65">
        <f t="shared" si="6"/>
        <v>4.7365714285714287</v>
      </c>
    </row>
    <row r="64" spans="2:12" x14ac:dyDescent="0.25">
      <c r="B64" s="65"/>
      <c r="C64" s="65"/>
      <c r="D64" s="65" t="s">
        <v>144</v>
      </c>
      <c r="E64" s="65"/>
      <c r="F64" s="65" t="s">
        <v>145</v>
      </c>
      <c r="G64" s="65">
        <f>G65+G66+G67</f>
        <v>0</v>
      </c>
      <c r="H64" s="65">
        <f>H65+H66+H67</f>
        <v>58000</v>
      </c>
      <c r="I64" s="65">
        <f>I65+I66+I67</f>
        <v>58000</v>
      </c>
      <c r="J64" s="65">
        <f>J65+J66+J67</f>
        <v>0</v>
      </c>
      <c r="K64" s="65" t="e">
        <f t="shared" si="5"/>
        <v>#DIV/0!</v>
      </c>
      <c r="L64" s="65">
        <f t="shared" si="6"/>
        <v>0</v>
      </c>
    </row>
    <row r="65" spans="2:12" x14ac:dyDescent="0.25">
      <c r="B65" s="66"/>
      <c r="C65" s="66"/>
      <c r="D65" s="66"/>
      <c r="E65" s="66" t="s">
        <v>146</v>
      </c>
      <c r="F65" s="66" t="s">
        <v>147</v>
      </c>
      <c r="G65" s="66">
        <v>0</v>
      </c>
      <c r="H65" s="66">
        <v>30000</v>
      </c>
      <c r="I65" s="66">
        <v>30000</v>
      </c>
      <c r="J65" s="66">
        <v>0</v>
      </c>
      <c r="K65" s="66" t="e">
        <f t="shared" si="5"/>
        <v>#DIV/0!</v>
      </c>
      <c r="L65" s="66">
        <f t="shared" si="6"/>
        <v>0</v>
      </c>
    </row>
    <row r="66" spans="2:12" x14ac:dyDescent="0.25">
      <c r="B66" s="66"/>
      <c r="C66" s="66"/>
      <c r="D66" s="66"/>
      <c r="E66" s="66" t="s">
        <v>148</v>
      </c>
      <c r="F66" s="66" t="s">
        <v>149</v>
      </c>
      <c r="G66" s="66">
        <v>0</v>
      </c>
      <c r="H66" s="66">
        <v>10000</v>
      </c>
      <c r="I66" s="66">
        <v>10000</v>
      </c>
      <c r="J66" s="66">
        <v>0</v>
      </c>
      <c r="K66" s="66" t="e">
        <f t="shared" si="5"/>
        <v>#DIV/0!</v>
      </c>
      <c r="L66" s="66">
        <f t="shared" si="6"/>
        <v>0</v>
      </c>
    </row>
    <row r="67" spans="2:12" x14ac:dyDescent="0.25">
      <c r="B67" s="66"/>
      <c r="C67" s="66"/>
      <c r="D67" s="66"/>
      <c r="E67" s="66" t="s">
        <v>150</v>
      </c>
      <c r="F67" s="66" t="s">
        <v>151</v>
      </c>
      <c r="G67" s="66">
        <v>0</v>
      </c>
      <c r="H67" s="66">
        <v>18000</v>
      </c>
      <c r="I67" s="66">
        <v>18000</v>
      </c>
      <c r="J67" s="66">
        <v>0</v>
      </c>
      <c r="K67" s="66" t="e">
        <f t="shared" si="5"/>
        <v>#DIV/0!</v>
      </c>
      <c r="L67" s="66">
        <f t="shared" si="6"/>
        <v>0</v>
      </c>
    </row>
    <row r="68" spans="2:12" x14ac:dyDescent="0.25">
      <c r="B68" s="65"/>
      <c r="C68" s="65"/>
      <c r="D68" s="65" t="s">
        <v>152</v>
      </c>
      <c r="E68" s="65"/>
      <c r="F68" s="65" t="s">
        <v>153</v>
      </c>
      <c r="G68" s="65">
        <f>G69</f>
        <v>2900.3</v>
      </c>
      <c r="H68" s="65">
        <f>H69</f>
        <v>5000</v>
      </c>
      <c r="I68" s="65">
        <f>I69</f>
        <v>5000</v>
      </c>
      <c r="J68" s="65">
        <f>J69</f>
        <v>2984.04</v>
      </c>
      <c r="K68" s="65">
        <f t="shared" si="5"/>
        <v>102.88728752198048</v>
      </c>
      <c r="L68" s="65">
        <f t="shared" si="6"/>
        <v>59.680799999999998</v>
      </c>
    </row>
    <row r="69" spans="2:12" x14ac:dyDescent="0.25">
      <c r="B69" s="66"/>
      <c r="C69" s="66"/>
      <c r="D69" s="66"/>
      <c r="E69" s="66" t="s">
        <v>154</v>
      </c>
      <c r="F69" s="66" t="s">
        <v>155</v>
      </c>
      <c r="G69" s="66">
        <v>2900.3</v>
      </c>
      <c r="H69" s="66">
        <v>5000</v>
      </c>
      <c r="I69" s="66">
        <v>5000</v>
      </c>
      <c r="J69" s="66">
        <v>2984.04</v>
      </c>
      <c r="K69" s="66">
        <f t="shared" si="5"/>
        <v>102.88728752198048</v>
      </c>
      <c r="L69" s="66">
        <f t="shared" si="6"/>
        <v>59.680799999999998</v>
      </c>
    </row>
    <row r="70" spans="2:12" x14ac:dyDescent="0.25">
      <c r="B70" s="65"/>
      <c r="C70" s="66"/>
      <c r="D70" s="67"/>
      <c r="E70" s="68"/>
      <c r="F70" s="8"/>
      <c r="G70" s="65"/>
      <c r="H70" s="65"/>
      <c r="I70" s="65"/>
      <c r="J70" s="65"/>
      <c r="K70" s="70"/>
      <c r="L70" s="70"/>
    </row>
  </sheetData>
  <mergeCells count="7">
    <mergeCell ref="B18:F18"/>
    <mergeCell ref="B19:F19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1"/>
  <sheetViews>
    <sheetView workbookViewId="0">
      <selection sqref="A1:H11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7.45" x14ac:dyDescent="0.3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97" t="s">
        <v>16</v>
      </c>
      <c r="C2" s="97"/>
      <c r="D2" s="97"/>
      <c r="E2" s="97"/>
      <c r="F2" s="97"/>
      <c r="G2" s="97"/>
      <c r="H2" s="97"/>
    </row>
    <row r="3" spans="1:8" ht="17.45" x14ac:dyDescent="0.3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ht="14.45" x14ac:dyDescent="0.3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ht="14.45" x14ac:dyDescent="0.3">
      <c r="B6" s="8" t="s">
        <v>39</v>
      </c>
      <c r="C6" s="71">
        <f t="shared" ref="C6:F7" si="0">C7</f>
        <v>981756.29</v>
      </c>
      <c r="D6" s="71">
        <f t="shared" si="0"/>
        <v>2777567</v>
      </c>
      <c r="E6" s="71">
        <f t="shared" si="0"/>
        <v>2777567</v>
      </c>
      <c r="F6" s="71">
        <f t="shared" si="0"/>
        <v>1297765.4099999999</v>
      </c>
      <c r="G6" s="72">
        <f t="shared" ref="G6:G11" si="1">(F6*100)/C6</f>
        <v>132.18814314904975</v>
      </c>
      <c r="H6" s="72">
        <f t="shared" ref="H6:H11" si="2">(F6*100)/E6</f>
        <v>46.723100108836256</v>
      </c>
    </row>
    <row r="7" spans="1:8" x14ac:dyDescent="0.25">
      <c r="A7"/>
      <c r="B7" s="8" t="s">
        <v>156</v>
      </c>
      <c r="C7" s="71">
        <f t="shared" si="0"/>
        <v>981756.29</v>
      </c>
      <c r="D7" s="71">
        <f t="shared" si="0"/>
        <v>2777567</v>
      </c>
      <c r="E7" s="71">
        <f t="shared" si="0"/>
        <v>2777567</v>
      </c>
      <c r="F7" s="71">
        <f t="shared" si="0"/>
        <v>1297765.4099999999</v>
      </c>
      <c r="G7" s="72">
        <f t="shared" si="1"/>
        <v>132.18814314904975</v>
      </c>
      <c r="H7" s="72">
        <f t="shared" si="2"/>
        <v>46.723100108836256</v>
      </c>
    </row>
    <row r="8" spans="1:8" x14ac:dyDescent="0.25">
      <c r="A8"/>
      <c r="B8" s="16" t="s">
        <v>157</v>
      </c>
      <c r="C8" s="73">
        <v>981756.29</v>
      </c>
      <c r="D8" s="73">
        <v>2777567</v>
      </c>
      <c r="E8" s="73">
        <v>2777567</v>
      </c>
      <c r="F8" s="74">
        <v>1297765.4099999999</v>
      </c>
      <c r="G8" s="70">
        <f t="shared" si="1"/>
        <v>132.18814314904975</v>
      </c>
      <c r="H8" s="70">
        <f t="shared" si="2"/>
        <v>46.723100108836256</v>
      </c>
    </row>
    <row r="9" spans="1:8" ht="14.45" x14ac:dyDescent="0.3">
      <c r="B9" s="8" t="s">
        <v>32</v>
      </c>
      <c r="C9" s="75">
        <f t="shared" ref="C9:F10" si="3">C10</f>
        <v>981756.29</v>
      </c>
      <c r="D9" s="75">
        <f t="shared" si="3"/>
        <v>2777567</v>
      </c>
      <c r="E9" s="75">
        <f t="shared" si="3"/>
        <v>2777567</v>
      </c>
      <c r="F9" s="75">
        <f t="shared" si="3"/>
        <v>1297765.4099999999</v>
      </c>
      <c r="G9" s="72">
        <f t="shared" si="1"/>
        <v>132.18814314904975</v>
      </c>
      <c r="H9" s="72">
        <f t="shared" si="2"/>
        <v>46.723100108836256</v>
      </c>
    </row>
    <row r="10" spans="1:8" x14ac:dyDescent="0.25">
      <c r="A10"/>
      <c r="B10" s="8" t="s">
        <v>156</v>
      </c>
      <c r="C10" s="75">
        <f t="shared" si="3"/>
        <v>981756.29</v>
      </c>
      <c r="D10" s="75">
        <f t="shared" si="3"/>
        <v>2777567</v>
      </c>
      <c r="E10" s="75">
        <f t="shared" si="3"/>
        <v>2777567</v>
      </c>
      <c r="F10" s="75">
        <f t="shared" si="3"/>
        <v>1297765.4099999999</v>
      </c>
      <c r="G10" s="72">
        <f t="shared" si="1"/>
        <v>132.18814314904975</v>
      </c>
      <c r="H10" s="72">
        <f t="shared" si="2"/>
        <v>46.723100108836256</v>
      </c>
    </row>
    <row r="11" spans="1:8" x14ac:dyDescent="0.25">
      <c r="A11"/>
      <c r="B11" s="16" t="s">
        <v>157</v>
      </c>
      <c r="C11" s="73">
        <v>981756.29</v>
      </c>
      <c r="D11" s="73">
        <v>2777567</v>
      </c>
      <c r="E11" s="76">
        <v>2777567</v>
      </c>
      <c r="F11" s="74">
        <v>1297765.4099999999</v>
      </c>
      <c r="G11" s="70">
        <f t="shared" si="1"/>
        <v>132.18814314904975</v>
      </c>
      <c r="H11" s="70">
        <f t="shared" si="2"/>
        <v>46.723100108836256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sqref="A1:H8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7.45" x14ac:dyDescent="0.3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7" t="s">
        <v>17</v>
      </c>
      <c r="C2" s="97"/>
      <c r="D2" s="97"/>
      <c r="E2" s="97"/>
      <c r="F2" s="97"/>
      <c r="G2" s="97"/>
      <c r="H2" s="97"/>
    </row>
    <row r="3" spans="2:8" ht="17.45" x14ac:dyDescent="0.3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ht="14.45" x14ac:dyDescent="0.3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3">
      <c r="B6" s="8" t="s">
        <v>32</v>
      </c>
      <c r="C6" s="75">
        <f t="shared" ref="C6:F7" si="0">C7</f>
        <v>981756.29</v>
      </c>
      <c r="D6" s="75">
        <f t="shared" si="0"/>
        <v>2777567</v>
      </c>
      <c r="E6" s="75">
        <f t="shared" si="0"/>
        <v>2777567</v>
      </c>
      <c r="F6" s="75">
        <f t="shared" si="0"/>
        <v>1297765.4099999999</v>
      </c>
      <c r="G6" s="70">
        <f>(F6*100)/C6</f>
        <v>132.18814314904975</v>
      </c>
      <c r="H6" s="70">
        <f>(F6*100)/E6</f>
        <v>46.723100108836256</v>
      </c>
    </row>
    <row r="7" spans="2:8" ht="14.45" x14ac:dyDescent="0.3">
      <c r="B7" s="8" t="s">
        <v>158</v>
      </c>
      <c r="C7" s="75">
        <f t="shared" si="0"/>
        <v>981756.29</v>
      </c>
      <c r="D7" s="75">
        <f t="shared" si="0"/>
        <v>2777567</v>
      </c>
      <c r="E7" s="75">
        <f t="shared" si="0"/>
        <v>2777567</v>
      </c>
      <c r="F7" s="75">
        <f t="shared" si="0"/>
        <v>1297765.4099999999</v>
      </c>
      <c r="G7" s="70">
        <f>(F7*100)/C7</f>
        <v>132.18814314904975</v>
      </c>
      <c r="H7" s="70">
        <f>(F7*100)/E7</f>
        <v>46.723100108836256</v>
      </c>
    </row>
    <row r="8" spans="2:8" ht="14.45" x14ac:dyDescent="0.3">
      <c r="B8" s="11" t="s">
        <v>159</v>
      </c>
      <c r="C8" s="73">
        <v>981756.29</v>
      </c>
      <c r="D8" s="73">
        <v>2777567</v>
      </c>
      <c r="E8" s="73">
        <v>2777567</v>
      </c>
      <c r="F8" s="74">
        <v>1297765.4099999999</v>
      </c>
      <c r="G8" s="70">
        <f>(F8*100)/C8</f>
        <v>132.18814314904975</v>
      </c>
      <c r="H8" s="70">
        <f>(F8*100)/E8</f>
        <v>46.723100108836256</v>
      </c>
    </row>
    <row r="10" spans="2:8" ht="14.45" x14ac:dyDescent="0.3">
      <c r="B10" s="24"/>
      <c r="C10" s="24"/>
      <c r="D10" s="24"/>
      <c r="E10" s="24"/>
      <c r="F10" s="24"/>
      <c r="G10" s="24"/>
      <c r="H10" s="24"/>
    </row>
    <row r="11" spans="2:8" ht="14.45" x14ac:dyDescent="0.3">
      <c r="B11" s="24"/>
      <c r="C11" s="24"/>
      <c r="D11" s="24"/>
      <c r="E11" s="24"/>
      <c r="F11" s="24"/>
      <c r="G11" s="24"/>
      <c r="H11" s="24"/>
    </row>
    <row r="12" spans="2:8" ht="14.45" x14ac:dyDescent="0.3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97" t="s">
        <v>4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2:12" ht="17.45" x14ac:dyDescent="0.3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97" t="s">
        <v>25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12" ht="15.75" customHeight="1" x14ac:dyDescent="0.25">
      <c r="B5" s="97" t="s">
        <v>18</v>
      </c>
      <c r="C5" s="97"/>
      <c r="D5" s="97"/>
      <c r="E5" s="97"/>
      <c r="F5" s="97"/>
      <c r="G5" s="97"/>
      <c r="H5" s="97"/>
      <c r="I5" s="97"/>
      <c r="J5" s="97"/>
      <c r="K5" s="97"/>
      <c r="L5" s="97"/>
    </row>
    <row r="6" spans="2:12" ht="17.45" x14ac:dyDescent="0.3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1" t="s">
        <v>3</v>
      </c>
      <c r="C7" s="122"/>
      <c r="D7" s="122"/>
      <c r="E7" s="122"/>
      <c r="F7" s="123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ht="14.45" x14ac:dyDescent="0.3">
      <c r="B8" s="121">
        <v>1</v>
      </c>
      <c r="C8" s="122"/>
      <c r="D8" s="122"/>
      <c r="E8" s="122"/>
      <c r="F8" s="123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ht="14.45" x14ac:dyDescent="0.3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ht="14.45" x14ac:dyDescent="0.3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ht="14.45" x14ac:dyDescent="0.3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ht="14.45" x14ac:dyDescent="0.3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ht="14.45" x14ac:dyDescent="0.3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ht="14.45" x14ac:dyDescent="0.3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7.45" x14ac:dyDescent="0.3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97" t="s">
        <v>19</v>
      </c>
      <c r="C2" s="97"/>
      <c r="D2" s="97"/>
      <c r="E2" s="97"/>
      <c r="F2" s="97"/>
      <c r="G2" s="97"/>
      <c r="H2" s="97"/>
    </row>
    <row r="3" spans="2:8" ht="17.45" x14ac:dyDescent="0.3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ht="14.45" x14ac:dyDescent="0.3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ht="14.45" x14ac:dyDescent="0.3">
      <c r="B6" s="8" t="s">
        <v>20</v>
      </c>
      <c r="C6" s="75"/>
      <c r="D6" s="75"/>
      <c r="E6" s="75"/>
      <c r="F6" s="75"/>
      <c r="G6" s="69"/>
      <c r="H6" s="69"/>
    </row>
    <row r="7" spans="2:8" ht="14.45" x14ac:dyDescent="0.3">
      <c r="B7" s="8"/>
      <c r="C7" s="75"/>
      <c r="D7" s="75"/>
      <c r="E7" s="75"/>
      <c r="F7" s="75"/>
      <c r="G7" s="69"/>
      <c r="H7" s="69"/>
    </row>
    <row r="8" spans="2:8" ht="14.45" x14ac:dyDescent="0.3">
      <c r="B8" s="16"/>
      <c r="C8" s="73"/>
      <c r="D8" s="73"/>
      <c r="E8" s="73"/>
      <c r="F8" s="74"/>
      <c r="G8" s="70"/>
      <c r="H8" s="70"/>
    </row>
    <row r="9" spans="2:8" ht="14.45" x14ac:dyDescent="0.3">
      <c r="B9" s="17"/>
      <c r="C9" s="73"/>
      <c r="D9" s="73"/>
      <c r="E9" s="76"/>
      <c r="F9" s="74"/>
      <c r="G9" s="70"/>
      <c r="H9" s="70"/>
    </row>
    <row r="10" spans="2:8" ht="14.45" x14ac:dyDescent="0.3">
      <c r="B10" s="8" t="s">
        <v>40</v>
      </c>
      <c r="C10" s="75"/>
      <c r="D10" s="75"/>
      <c r="E10" s="75"/>
      <c r="F10" s="75"/>
      <c r="G10" s="69"/>
      <c r="H10" s="69"/>
    </row>
    <row r="11" spans="2:8" ht="14.45" x14ac:dyDescent="0.3">
      <c r="B11" s="8"/>
      <c r="C11" s="75"/>
      <c r="D11" s="75"/>
      <c r="E11" s="75"/>
      <c r="F11" s="75"/>
      <c r="G11" s="69"/>
      <c r="H11" s="69"/>
    </row>
    <row r="12" spans="2:8" ht="14.45" x14ac:dyDescent="0.3">
      <c r="B12" s="16"/>
      <c r="C12" s="73"/>
      <c r="D12" s="73"/>
      <c r="E12" s="76"/>
      <c r="F12" s="74"/>
      <c r="G12" s="70"/>
      <c r="H12" s="70"/>
    </row>
    <row r="14" spans="2:8" ht="14.45" x14ac:dyDescent="0.3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21"/>
  <sheetViews>
    <sheetView tabSelected="1" zoomScaleNormal="100" workbookViewId="0">
      <selection activeCell="E16" sqref="E16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0.57031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160</v>
      </c>
      <c r="C1" s="39"/>
    </row>
    <row r="2" spans="1:6" ht="15" customHeight="1" x14ac:dyDescent="0.25">
      <c r="A2" s="41" t="s">
        <v>34</v>
      </c>
      <c r="B2" s="42" t="s">
        <v>161</v>
      </c>
      <c r="C2" s="39"/>
    </row>
    <row r="3" spans="1:6" s="39" customFormat="1" ht="43.5" customHeight="1" x14ac:dyDescent="0.2">
      <c r="A3" s="43" t="s">
        <v>35</v>
      </c>
      <c r="B3" s="37" t="s">
        <v>162</v>
      </c>
    </row>
    <row r="4" spans="1:6" s="39" customFormat="1" x14ac:dyDescent="0.2">
      <c r="A4" s="43" t="s">
        <v>36</v>
      </c>
      <c r="B4" s="44" t="s">
        <v>163</v>
      </c>
    </row>
    <row r="5" spans="1:6" s="39" customFormat="1" ht="13.15" x14ac:dyDescent="0.25">
      <c r="A5" s="45"/>
      <c r="B5" s="46"/>
    </row>
    <row r="6" spans="1:6" s="39" customFormat="1" ht="13.15" x14ac:dyDescent="0.25">
      <c r="A6" s="45" t="s">
        <v>37</v>
      </c>
      <c r="B6" s="46"/>
    </row>
    <row r="7" spans="1:6" ht="15.75" x14ac:dyDescent="0.25">
      <c r="A7" s="47" t="s">
        <v>164</v>
      </c>
      <c r="B7" s="46"/>
      <c r="C7" s="89">
        <f>C10+C52</f>
        <v>2777567</v>
      </c>
      <c r="D7" s="89">
        <f>D10+D52</f>
        <v>2777567</v>
      </c>
      <c r="E7" s="89">
        <f>E10+E52</f>
        <v>1297765.4100000001</v>
      </c>
      <c r="F7" s="89">
        <f>(E7*100)/D7</f>
        <v>46.723100108836263</v>
      </c>
    </row>
    <row r="8" spans="1:6" s="57" customFormat="1" ht="15" x14ac:dyDescent="0.2">
      <c r="C8" s="90"/>
      <c r="D8" s="90"/>
      <c r="E8" s="90"/>
      <c r="F8" s="90"/>
    </row>
    <row r="9" spans="1:6" ht="47.25" x14ac:dyDescent="0.2">
      <c r="A9" s="47" t="s">
        <v>165</v>
      </c>
      <c r="B9" s="47" t="s">
        <v>166</v>
      </c>
      <c r="C9" s="91" t="s">
        <v>43</v>
      </c>
      <c r="D9" s="91" t="s">
        <v>167</v>
      </c>
      <c r="E9" s="91" t="s">
        <v>168</v>
      </c>
      <c r="F9" s="91" t="s">
        <v>169</v>
      </c>
    </row>
    <row r="10" spans="1:6" ht="15.75" x14ac:dyDescent="0.25">
      <c r="A10" s="49" t="s">
        <v>60</v>
      </c>
      <c r="B10" s="50" t="s">
        <v>61</v>
      </c>
      <c r="C10" s="92">
        <f>C11+C19+C47</f>
        <v>2714567</v>
      </c>
      <c r="D10" s="92">
        <f>D11+D19+D47</f>
        <v>2714567</v>
      </c>
      <c r="E10" s="92">
        <f>E11+E19+E47</f>
        <v>1294781.3700000001</v>
      </c>
      <c r="F10" s="93">
        <f>(E10*100)/D10</f>
        <v>47.697528556119636</v>
      </c>
    </row>
    <row r="11" spans="1:6" ht="15.75" x14ac:dyDescent="0.25">
      <c r="A11" s="51" t="s">
        <v>62</v>
      </c>
      <c r="B11" s="52" t="s">
        <v>63</v>
      </c>
      <c r="C11" s="94">
        <f>C12+C15+C17</f>
        <v>2393967</v>
      </c>
      <c r="D11" s="94">
        <f>D12+D15+D17</f>
        <v>2393967</v>
      </c>
      <c r="E11" s="94">
        <f>E12+E15+E17</f>
        <v>1183076.8900000001</v>
      </c>
      <c r="F11" s="93">
        <f>(E11*100)/D11</f>
        <v>49.419097673443289</v>
      </c>
    </row>
    <row r="12" spans="1:6" ht="15.75" x14ac:dyDescent="0.25">
      <c r="A12" s="53" t="s">
        <v>64</v>
      </c>
      <c r="B12" s="54" t="s">
        <v>65</v>
      </c>
      <c r="C12" s="95">
        <v>2010000</v>
      </c>
      <c r="D12" s="95">
        <v>2010000</v>
      </c>
      <c r="E12" s="95">
        <f>E13+E14</f>
        <v>999124.89</v>
      </c>
      <c r="F12" s="95">
        <f>(E12*100)/D12</f>
        <v>49.707705970149256</v>
      </c>
    </row>
    <row r="13" spans="1:6" ht="15" x14ac:dyDescent="0.2">
      <c r="A13" s="55" t="s">
        <v>66</v>
      </c>
      <c r="B13" s="56" t="s">
        <v>67</v>
      </c>
      <c r="C13" s="96"/>
      <c r="D13" s="96"/>
      <c r="E13" s="96">
        <v>980057.21</v>
      </c>
      <c r="F13" s="96"/>
    </row>
    <row r="14" spans="1:6" ht="15" x14ac:dyDescent="0.2">
      <c r="A14" s="55" t="s">
        <v>68</v>
      </c>
      <c r="B14" s="56" t="s">
        <v>69</v>
      </c>
      <c r="C14" s="96"/>
      <c r="D14" s="96"/>
      <c r="E14" s="96">
        <v>19067.68</v>
      </c>
      <c r="F14" s="96"/>
    </row>
    <row r="15" spans="1:6" ht="15.75" x14ac:dyDescent="0.25">
      <c r="A15" s="53" t="s">
        <v>70</v>
      </c>
      <c r="B15" s="54" t="s">
        <v>71</v>
      </c>
      <c r="C15" s="95">
        <v>50000</v>
      </c>
      <c r="D15" s="95">
        <v>50000</v>
      </c>
      <c r="E15" s="95">
        <f>E16</f>
        <v>21903.43</v>
      </c>
      <c r="F15" s="95">
        <f>(E15*100)/D15</f>
        <v>43.80686</v>
      </c>
    </row>
    <row r="16" spans="1:6" ht="15" x14ac:dyDescent="0.2">
      <c r="A16" s="55" t="s">
        <v>72</v>
      </c>
      <c r="B16" s="56" t="s">
        <v>71</v>
      </c>
      <c r="C16" s="96"/>
      <c r="D16" s="96"/>
      <c r="E16" s="96">
        <v>21903.43</v>
      </c>
      <c r="F16" s="96"/>
    </row>
    <row r="17" spans="1:6" ht="15.75" x14ac:dyDescent="0.25">
      <c r="A17" s="53" t="s">
        <v>73</v>
      </c>
      <c r="B17" s="54" t="s">
        <v>74</v>
      </c>
      <c r="C17" s="95">
        <v>333967</v>
      </c>
      <c r="D17" s="95">
        <v>333967</v>
      </c>
      <c r="E17" s="95">
        <f>E18</f>
        <v>162048.57</v>
      </c>
      <c r="F17" s="95">
        <f>(E17*100)/D17</f>
        <v>48.522330050573856</v>
      </c>
    </row>
    <row r="18" spans="1:6" ht="15" x14ac:dyDescent="0.2">
      <c r="A18" s="55" t="s">
        <v>75</v>
      </c>
      <c r="B18" s="56" t="s">
        <v>76</v>
      </c>
      <c r="C18" s="96"/>
      <c r="D18" s="96"/>
      <c r="E18" s="96">
        <v>162048.57</v>
      </c>
      <c r="F18" s="96"/>
    </row>
    <row r="19" spans="1:6" ht="15.75" x14ac:dyDescent="0.25">
      <c r="A19" s="51" t="s">
        <v>77</v>
      </c>
      <c r="B19" s="52" t="s">
        <v>78</v>
      </c>
      <c r="C19" s="94">
        <v>318500</v>
      </c>
      <c r="D19" s="94">
        <v>318500</v>
      </c>
      <c r="E19" s="94">
        <f>E20+E24+E29+E39+E41</f>
        <v>111311.34</v>
      </c>
      <c r="F19" s="93">
        <f>(E19*100)/D19</f>
        <v>34.948615384615387</v>
      </c>
    </row>
    <row r="20" spans="1:6" ht="15.75" x14ac:dyDescent="0.25">
      <c r="A20" s="53" t="s">
        <v>79</v>
      </c>
      <c r="B20" s="54" t="s">
        <v>80</v>
      </c>
      <c r="C20" s="95">
        <v>95000</v>
      </c>
      <c r="D20" s="95">
        <v>95000</v>
      </c>
      <c r="E20" s="95">
        <f>E21+E22+E23</f>
        <v>37085.32</v>
      </c>
      <c r="F20" s="95">
        <f>(E20*100)/D20</f>
        <v>39.037178947368425</v>
      </c>
    </row>
    <row r="21" spans="1:6" ht="15" x14ac:dyDescent="0.2">
      <c r="A21" s="55" t="s">
        <v>81</v>
      </c>
      <c r="B21" s="56" t="s">
        <v>82</v>
      </c>
      <c r="C21" s="96"/>
      <c r="D21" s="96"/>
      <c r="E21" s="96">
        <v>10480</v>
      </c>
      <c r="F21" s="96"/>
    </row>
    <row r="22" spans="1:6" ht="25.5" x14ac:dyDescent="0.2">
      <c r="A22" s="55" t="s">
        <v>83</v>
      </c>
      <c r="B22" s="56" t="s">
        <v>84</v>
      </c>
      <c r="C22" s="96"/>
      <c r="D22" s="96"/>
      <c r="E22" s="96">
        <v>25417.32</v>
      </c>
      <c r="F22" s="96"/>
    </row>
    <row r="23" spans="1:6" ht="15" x14ac:dyDescent="0.2">
      <c r="A23" s="55" t="s">
        <v>85</v>
      </c>
      <c r="B23" s="56" t="s">
        <v>86</v>
      </c>
      <c r="C23" s="96"/>
      <c r="D23" s="96"/>
      <c r="E23" s="96">
        <v>1188</v>
      </c>
      <c r="F23" s="96"/>
    </row>
    <row r="24" spans="1:6" ht="15.75" x14ac:dyDescent="0.25">
      <c r="A24" s="53" t="s">
        <v>87</v>
      </c>
      <c r="B24" s="54" t="s">
        <v>88</v>
      </c>
      <c r="C24" s="95">
        <v>105000</v>
      </c>
      <c r="D24" s="95">
        <v>105000</v>
      </c>
      <c r="E24" s="95">
        <f>E25+E26+E27+E28</f>
        <v>31671.23</v>
      </c>
      <c r="F24" s="95">
        <f>(E24*100)/D24</f>
        <v>30.16307619047619</v>
      </c>
    </row>
    <row r="25" spans="1:6" ht="15" x14ac:dyDescent="0.2">
      <c r="A25" s="55" t="s">
        <v>89</v>
      </c>
      <c r="B25" s="56" t="s">
        <v>90</v>
      </c>
      <c r="C25" s="96"/>
      <c r="D25" s="96"/>
      <c r="E25" s="96">
        <v>14388.66</v>
      </c>
      <c r="F25" s="96"/>
    </row>
    <row r="26" spans="1:6" ht="15" x14ac:dyDescent="0.2">
      <c r="A26" s="55" t="s">
        <v>91</v>
      </c>
      <c r="B26" s="56" t="s">
        <v>92</v>
      </c>
      <c r="C26" s="96"/>
      <c r="D26" s="96"/>
      <c r="E26" s="96">
        <v>16680.84</v>
      </c>
      <c r="F26" s="96"/>
    </row>
    <row r="27" spans="1:6" ht="15" x14ac:dyDescent="0.2">
      <c r="A27" s="55" t="s">
        <v>93</v>
      </c>
      <c r="B27" s="56" t="s">
        <v>94</v>
      </c>
      <c r="C27" s="96"/>
      <c r="D27" s="96"/>
      <c r="E27" s="96">
        <v>601.73</v>
      </c>
      <c r="F27" s="96"/>
    </row>
    <row r="28" spans="1:6" ht="15" x14ac:dyDescent="0.2">
      <c r="A28" s="55" t="s">
        <v>95</v>
      </c>
      <c r="B28" s="56" t="s">
        <v>96</v>
      </c>
      <c r="C28" s="96"/>
      <c r="D28" s="96"/>
      <c r="E28" s="96">
        <v>0</v>
      </c>
      <c r="F28" s="96"/>
    </row>
    <row r="29" spans="1:6" ht="15.75" x14ac:dyDescent="0.25">
      <c r="A29" s="53" t="s">
        <v>97</v>
      </c>
      <c r="B29" s="54" t="s">
        <v>98</v>
      </c>
      <c r="C29" s="95">
        <v>103500</v>
      </c>
      <c r="D29" s="95">
        <v>103500</v>
      </c>
      <c r="E29" s="95">
        <f>E30+E31+E32+E33+E34+E35+E36+E37+E38</f>
        <v>39933.089999999997</v>
      </c>
      <c r="F29" s="95">
        <f>(E29*100)/D29</f>
        <v>38.582695652173911</v>
      </c>
    </row>
    <row r="30" spans="1:6" ht="15" x14ac:dyDescent="0.2">
      <c r="A30" s="55" t="s">
        <v>99</v>
      </c>
      <c r="B30" s="56" t="s">
        <v>100</v>
      </c>
      <c r="C30" s="96"/>
      <c r="D30" s="96"/>
      <c r="E30" s="96">
        <v>11574.27</v>
      </c>
      <c r="F30" s="96"/>
    </row>
    <row r="31" spans="1:6" ht="15" x14ac:dyDescent="0.2">
      <c r="A31" s="55" t="s">
        <v>101</v>
      </c>
      <c r="B31" s="56" t="s">
        <v>102</v>
      </c>
      <c r="C31" s="96"/>
      <c r="D31" s="96"/>
      <c r="E31" s="96">
        <v>1656</v>
      </c>
      <c r="F31" s="96"/>
    </row>
    <row r="32" spans="1:6" ht="15" x14ac:dyDescent="0.2">
      <c r="A32" s="55" t="s">
        <v>103</v>
      </c>
      <c r="B32" s="56" t="s">
        <v>104</v>
      </c>
      <c r="C32" s="96"/>
      <c r="D32" s="96"/>
      <c r="E32" s="96">
        <v>464.5</v>
      </c>
      <c r="F32" s="96"/>
    </row>
    <row r="33" spans="1:6" ht="15" x14ac:dyDescent="0.2">
      <c r="A33" s="55" t="s">
        <v>105</v>
      </c>
      <c r="B33" s="56" t="s">
        <v>106</v>
      </c>
      <c r="C33" s="96"/>
      <c r="D33" s="96"/>
      <c r="E33" s="96">
        <v>5359.89</v>
      </c>
      <c r="F33" s="96"/>
    </row>
    <row r="34" spans="1:6" ht="15" x14ac:dyDescent="0.2">
      <c r="A34" s="55" t="s">
        <v>107</v>
      </c>
      <c r="B34" s="56" t="s">
        <v>108</v>
      </c>
      <c r="C34" s="96"/>
      <c r="D34" s="96"/>
      <c r="E34" s="96">
        <v>8496.6200000000008</v>
      </c>
      <c r="F34" s="96"/>
    </row>
    <row r="35" spans="1:6" ht="15" x14ac:dyDescent="0.2">
      <c r="A35" s="55" t="s">
        <v>109</v>
      </c>
      <c r="B35" s="56" t="s">
        <v>110</v>
      </c>
      <c r="C35" s="96"/>
      <c r="D35" s="96"/>
      <c r="E35" s="96">
        <v>110</v>
      </c>
      <c r="F35" s="96"/>
    </row>
    <row r="36" spans="1:6" ht="15" x14ac:dyDescent="0.2">
      <c r="A36" s="55" t="s">
        <v>111</v>
      </c>
      <c r="B36" s="56" t="s">
        <v>112</v>
      </c>
      <c r="C36" s="96"/>
      <c r="D36" s="96"/>
      <c r="E36" s="96">
        <v>12065.46</v>
      </c>
      <c r="F36" s="96"/>
    </row>
    <row r="37" spans="1:6" ht="15" x14ac:dyDescent="0.2">
      <c r="A37" s="55" t="s">
        <v>113</v>
      </c>
      <c r="B37" s="56" t="s">
        <v>114</v>
      </c>
      <c r="C37" s="96"/>
      <c r="D37" s="96"/>
      <c r="E37" s="96">
        <v>0</v>
      </c>
      <c r="F37" s="96"/>
    </row>
    <row r="38" spans="1:6" ht="15" x14ac:dyDescent="0.2">
      <c r="A38" s="55" t="s">
        <v>115</v>
      </c>
      <c r="B38" s="56" t="s">
        <v>116</v>
      </c>
      <c r="C38" s="96"/>
      <c r="D38" s="96"/>
      <c r="E38" s="96">
        <v>206.35</v>
      </c>
      <c r="F38" s="96"/>
    </row>
    <row r="39" spans="1:6" ht="15.75" x14ac:dyDescent="0.25">
      <c r="A39" s="53" t="s">
        <v>117</v>
      </c>
      <c r="B39" s="54" t="s">
        <v>118</v>
      </c>
      <c r="C39" s="95">
        <v>1000</v>
      </c>
      <c r="D39" s="95">
        <v>1000</v>
      </c>
      <c r="E39" s="95">
        <f>E40</f>
        <v>0</v>
      </c>
      <c r="F39" s="95">
        <f>(E39*100)/D39</f>
        <v>0</v>
      </c>
    </row>
    <row r="40" spans="1:6" ht="25.5" x14ac:dyDescent="0.2">
      <c r="A40" s="55" t="s">
        <v>119</v>
      </c>
      <c r="B40" s="56" t="s">
        <v>120</v>
      </c>
      <c r="C40" s="96"/>
      <c r="D40" s="96"/>
      <c r="E40" s="96">
        <v>0</v>
      </c>
      <c r="F40" s="96"/>
    </row>
    <row r="41" spans="1:6" ht="15.75" x14ac:dyDescent="0.25">
      <c r="A41" s="53" t="s">
        <v>121</v>
      </c>
      <c r="B41" s="54" t="s">
        <v>122</v>
      </c>
      <c r="C41" s="95">
        <v>14000</v>
      </c>
      <c r="D41" s="95">
        <v>14000</v>
      </c>
      <c r="E41" s="95">
        <f>E42+E43+E44+E45+E46</f>
        <v>2621.7</v>
      </c>
      <c r="F41" s="95">
        <f>(E41*100)/D41</f>
        <v>18.726428571428571</v>
      </c>
    </row>
    <row r="42" spans="1:6" ht="15" x14ac:dyDescent="0.2">
      <c r="A42" s="55" t="s">
        <v>123</v>
      </c>
      <c r="B42" s="56" t="s">
        <v>124</v>
      </c>
      <c r="C42" s="96"/>
      <c r="D42" s="96"/>
      <c r="E42" s="96">
        <v>0</v>
      </c>
      <c r="F42" s="96"/>
    </row>
    <row r="43" spans="1:6" ht="15" x14ac:dyDescent="0.2">
      <c r="A43" s="55" t="s">
        <v>125</v>
      </c>
      <c r="B43" s="56" t="s">
        <v>126</v>
      </c>
      <c r="C43" s="96"/>
      <c r="D43" s="96"/>
      <c r="E43" s="96">
        <v>1040.92</v>
      </c>
      <c r="F43" s="96"/>
    </row>
    <row r="44" spans="1:6" ht="15" x14ac:dyDescent="0.2">
      <c r="A44" s="55" t="s">
        <v>127</v>
      </c>
      <c r="B44" s="56" t="s">
        <v>128</v>
      </c>
      <c r="C44" s="96"/>
      <c r="D44" s="96"/>
      <c r="E44" s="96">
        <v>1244</v>
      </c>
      <c r="F44" s="96"/>
    </row>
    <row r="45" spans="1:6" ht="15" x14ac:dyDescent="0.2">
      <c r="A45" s="55" t="s">
        <v>171</v>
      </c>
      <c r="B45" s="56" t="s">
        <v>172</v>
      </c>
      <c r="C45" s="96"/>
      <c r="D45" s="96"/>
      <c r="E45" s="96">
        <v>0</v>
      </c>
      <c r="F45" s="96"/>
    </row>
    <row r="46" spans="1:6" ht="15" x14ac:dyDescent="0.2">
      <c r="A46" s="55" t="s">
        <v>129</v>
      </c>
      <c r="B46" s="56" t="s">
        <v>122</v>
      </c>
      <c r="C46" s="96"/>
      <c r="D46" s="96"/>
      <c r="E46" s="96">
        <v>336.78</v>
      </c>
      <c r="F46" s="96"/>
    </row>
    <row r="47" spans="1:6" ht="15.75" x14ac:dyDescent="0.25">
      <c r="A47" s="51" t="s">
        <v>130</v>
      </c>
      <c r="B47" s="52" t="s">
        <v>131</v>
      </c>
      <c r="C47" s="94">
        <v>2100</v>
      </c>
      <c r="D47" s="94">
        <v>2100</v>
      </c>
      <c r="E47" s="94">
        <f>E48+E50</f>
        <v>393.14</v>
      </c>
      <c r="F47" s="93">
        <f>(E47*100)/D47</f>
        <v>18.720952380952379</v>
      </c>
    </row>
    <row r="48" spans="1:6" ht="15.75" x14ac:dyDescent="0.25">
      <c r="A48" s="53" t="s">
        <v>132</v>
      </c>
      <c r="B48" s="54" t="s">
        <v>133</v>
      </c>
      <c r="C48" s="95">
        <v>100</v>
      </c>
      <c r="D48" s="95">
        <v>100</v>
      </c>
      <c r="E48" s="95">
        <f>E49</f>
        <v>60.72</v>
      </c>
      <c r="F48" s="95">
        <f>(E48*100)/D48</f>
        <v>60.72</v>
      </c>
    </row>
    <row r="49" spans="1:6" ht="25.5" x14ac:dyDescent="0.2">
      <c r="A49" s="55" t="s">
        <v>134</v>
      </c>
      <c r="B49" s="56" t="s">
        <v>135</v>
      </c>
      <c r="C49" s="96"/>
      <c r="D49" s="96"/>
      <c r="E49" s="96">
        <v>60.72</v>
      </c>
      <c r="F49" s="96"/>
    </row>
    <row r="50" spans="1:6" ht="15.75" x14ac:dyDescent="0.25">
      <c r="A50" s="53" t="s">
        <v>136</v>
      </c>
      <c r="B50" s="54" t="s">
        <v>137</v>
      </c>
      <c r="C50" s="95">
        <v>2000</v>
      </c>
      <c r="D50" s="95">
        <v>2000</v>
      </c>
      <c r="E50" s="95">
        <f>E51</f>
        <v>332.42</v>
      </c>
      <c r="F50" s="95">
        <f>(E50*100)/D50</f>
        <v>16.620999999999999</v>
      </c>
    </row>
    <row r="51" spans="1:6" ht="15" x14ac:dyDescent="0.2">
      <c r="A51" s="55" t="s">
        <v>138</v>
      </c>
      <c r="B51" s="56" t="s">
        <v>139</v>
      </c>
      <c r="C51" s="96"/>
      <c r="D51" s="96"/>
      <c r="E51" s="96">
        <v>332.42</v>
      </c>
      <c r="F51" s="96"/>
    </row>
    <row r="52" spans="1:6" ht="15.75" x14ac:dyDescent="0.25">
      <c r="A52" s="49" t="s">
        <v>140</v>
      </c>
      <c r="B52" s="50" t="s">
        <v>141</v>
      </c>
      <c r="C52" s="92">
        <v>63000</v>
      </c>
      <c r="D52" s="92">
        <v>63000</v>
      </c>
      <c r="E52" s="92">
        <f>E53</f>
        <v>2984.04</v>
      </c>
      <c r="F52" s="93">
        <f>(E52*100)/D52</f>
        <v>4.7365714285714287</v>
      </c>
    </row>
    <row r="53" spans="1:6" ht="15.75" x14ac:dyDescent="0.25">
      <c r="A53" s="51" t="s">
        <v>142</v>
      </c>
      <c r="B53" s="52" t="s">
        <v>143</v>
      </c>
      <c r="C53" s="94">
        <v>63000</v>
      </c>
      <c r="D53" s="94">
        <v>63000</v>
      </c>
      <c r="E53" s="94">
        <f>E54+E58</f>
        <v>2984.04</v>
      </c>
      <c r="F53" s="93">
        <f>(E53*100)/D53</f>
        <v>4.7365714285714287</v>
      </c>
    </row>
    <row r="54" spans="1:6" ht="15.75" x14ac:dyDescent="0.25">
      <c r="A54" s="53" t="s">
        <v>144</v>
      </c>
      <c r="B54" s="54" t="s">
        <v>145</v>
      </c>
      <c r="C54" s="95">
        <v>58000</v>
      </c>
      <c r="D54" s="95">
        <v>58000</v>
      </c>
      <c r="E54" s="95">
        <f>E55+E56+E57</f>
        <v>0</v>
      </c>
      <c r="F54" s="95">
        <f>(E54*100)/D54</f>
        <v>0</v>
      </c>
    </row>
    <row r="55" spans="1:6" ht="15" x14ac:dyDescent="0.2">
      <c r="A55" s="55" t="s">
        <v>146</v>
      </c>
      <c r="B55" s="56" t="s">
        <v>147</v>
      </c>
      <c r="C55" s="96"/>
      <c r="D55" s="96"/>
      <c r="E55" s="96">
        <v>0</v>
      </c>
      <c r="F55" s="96"/>
    </row>
    <row r="56" spans="1:6" ht="15" x14ac:dyDescent="0.2">
      <c r="A56" s="55" t="s">
        <v>148</v>
      </c>
      <c r="B56" s="56" t="s">
        <v>149</v>
      </c>
      <c r="C56" s="96"/>
      <c r="D56" s="96"/>
      <c r="E56" s="96">
        <v>0</v>
      </c>
      <c r="F56" s="96"/>
    </row>
    <row r="57" spans="1:6" ht="15" x14ac:dyDescent="0.2">
      <c r="A57" s="55" t="s">
        <v>150</v>
      </c>
      <c r="B57" s="56" t="s">
        <v>151</v>
      </c>
      <c r="C57" s="96"/>
      <c r="D57" s="96"/>
      <c r="E57" s="96">
        <v>0</v>
      </c>
      <c r="F57" s="96"/>
    </row>
    <row r="58" spans="1:6" ht="15.75" x14ac:dyDescent="0.25">
      <c r="A58" s="53" t="s">
        <v>152</v>
      </c>
      <c r="B58" s="54" t="s">
        <v>153</v>
      </c>
      <c r="C58" s="95">
        <v>5000</v>
      </c>
      <c r="D58" s="95">
        <v>5000</v>
      </c>
      <c r="E58" s="95">
        <f>E59</f>
        <v>2984.04</v>
      </c>
      <c r="F58" s="95">
        <f>(E58*100)/D58</f>
        <v>59.680799999999998</v>
      </c>
    </row>
    <row r="59" spans="1:6" ht="15" x14ac:dyDescent="0.2">
      <c r="A59" s="55" t="s">
        <v>154</v>
      </c>
      <c r="B59" s="56" t="s">
        <v>155</v>
      </c>
      <c r="C59" s="96"/>
      <c r="D59" s="96"/>
      <c r="E59" s="96">
        <v>2984.04</v>
      </c>
      <c r="F59" s="96"/>
    </row>
    <row r="60" spans="1:6" ht="15.75" x14ac:dyDescent="0.25">
      <c r="A60" s="49" t="s">
        <v>50</v>
      </c>
      <c r="B60" s="50" t="s">
        <v>51</v>
      </c>
      <c r="C60" s="92">
        <v>2777567</v>
      </c>
      <c r="D60" s="92">
        <v>2777567</v>
      </c>
      <c r="E60" s="92">
        <f t="shared" ref="E60:E61" si="0">E61</f>
        <v>1297765.4100000001</v>
      </c>
      <c r="F60" s="93">
        <f>(E60*100)/D60</f>
        <v>46.723100108836263</v>
      </c>
    </row>
    <row r="61" spans="1:6" ht="15.75" x14ac:dyDescent="0.25">
      <c r="A61" s="51" t="s">
        <v>52</v>
      </c>
      <c r="B61" s="52" t="s">
        <v>53</v>
      </c>
      <c r="C61" s="94">
        <v>2777567</v>
      </c>
      <c r="D61" s="94">
        <v>2777567</v>
      </c>
      <c r="E61" s="94">
        <f t="shared" si="0"/>
        <v>1297765.4100000001</v>
      </c>
      <c r="F61" s="93">
        <f>(E61*100)/D61</f>
        <v>46.723100108836263</v>
      </c>
    </row>
    <row r="62" spans="1:6" ht="26.25" x14ac:dyDescent="0.25">
      <c r="A62" s="53" t="s">
        <v>54</v>
      </c>
      <c r="B62" s="54" t="s">
        <v>55</v>
      </c>
      <c r="C62" s="95">
        <v>2777567</v>
      </c>
      <c r="D62" s="95">
        <v>2777567</v>
      </c>
      <c r="E62" s="95">
        <f>E63+E64</f>
        <v>1297765.4100000001</v>
      </c>
      <c r="F62" s="95">
        <f>(E62*100)/D62</f>
        <v>46.723100108836263</v>
      </c>
    </row>
    <row r="63" spans="1:6" ht="15" x14ac:dyDescent="0.2">
      <c r="A63" s="55" t="s">
        <v>56</v>
      </c>
      <c r="B63" s="56" t="s">
        <v>57</v>
      </c>
      <c r="C63" s="96"/>
      <c r="D63" s="96"/>
      <c r="E63" s="96">
        <v>1294781.3700000001</v>
      </c>
      <c r="F63" s="96"/>
    </row>
    <row r="64" spans="1:6" ht="25.5" x14ac:dyDescent="0.2">
      <c r="A64" s="55" t="s">
        <v>58</v>
      </c>
      <c r="B64" s="56" t="s">
        <v>59</v>
      </c>
      <c r="C64" s="96"/>
      <c r="D64" s="96"/>
      <c r="E64" s="96">
        <v>2984.04</v>
      </c>
      <c r="F64" s="96"/>
    </row>
    <row r="65" spans="1:6" x14ac:dyDescent="0.2">
      <c r="A65" s="48" t="s">
        <v>164</v>
      </c>
      <c r="B65" s="48" t="s">
        <v>170</v>
      </c>
      <c r="C65" s="77"/>
      <c r="D65" s="77"/>
      <c r="E65" s="77"/>
      <c r="F65" s="78"/>
    </row>
    <row r="66" spans="1:6" s="57" customFormat="1" x14ac:dyDescent="0.2"/>
    <row r="67" spans="1:6" s="57" customFormat="1" x14ac:dyDescent="0.2"/>
    <row r="68" spans="1:6" s="57" customFormat="1" x14ac:dyDescent="0.2"/>
    <row r="69" spans="1:6" s="57" customFormat="1" x14ac:dyDescent="0.2"/>
    <row r="70" spans="1:6" s="57" customFormat="1" x14ac:dyDescent="0.2"/>
    <row r="71" spans="1:6" s="57" customFormat="1" x14ac:dyDescent="0.2"/>
    <row r="72" spans="1:6" s="57" customFormat="1" x14ac:dyDescent="0.2"/>
    <row r="73" spans="1:6" s="57" customFormat="1" x14ac:dyDescent="0.2"/>
    <row r="74" spans="1:6" s="57" customFormat="1" x14ac:dyDescent="0.2"/>
    <row r="75" spans="1:6" s="57" customFormat="1" x14ac:dyDescent="0.2"/>
    <row r="76" spans="1:6" s="57" customFormat="1" x14ac:dyDescent="0.2"/>
    <row r="77" spans="1:6" s="57" customFormat="1" x14ac:dyDescent="0.2"/>
    <row r="78" spans="1:6" s="57" customFormat="1" x14ac:dyDescent="0.2"/>
    <row r="79" spans="1:6" s="57" customFormat="1" x14ac:dyDescent="0.2"/>
    <row r="80" spans="1:6" s="57" customFormat="1" x14ac:dyDescent="0.2"/>
    <row r="81" s="57" customFormat="1" x14ac:dyDescent="0.2"/>
    <row r="82" s="57" customFormat="1" x14ac:dyDescent="0.2"/>
    <row r="83" s="57" customFormat="1" x14ac:dyDescent="0.2"/>
    <row r="84" s="57" customFormat="1" x14ac:dyDescent="0.2"/>
    <row r="85" s="57" customFormat="1" x14ac:dyDescent="0.2"/>
    <row r="86" s="57" customFormat="1" x14ac:dyDescent="0.2"/>
    <row r="87" s="57" customFormat="1" x14ac:dyDescent="0.2"/>
    <row r="88" s="57" customFormat="1" x14ac:dyDescent="0.2"/>
    <row r="89" s="57" customFormat="1" x14ac:dyDescent="0.2"/>
    <row r="90" s="57" customFormat="1" x14ac:dyDescent="0.2"/>
    <row r="91" s="57" customFormat="1" x14ac:dyDescent="0.2"/>
    <row r="92" s="57" customFormat="1" x14ac:dyDescent="0.2"/>
    <row r="93" s="57" customFormat="1" x14ac:dyDescent="0.2"/>
    <row r="94" s="57" customFormat="1" x14ac:dyDescent="0.2"/>
    <row r="95" s="57" customFormat="1" x14ac:dyDescent="0.2"/>
    <row r="9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pans="1:3" s="57" customFormat="1" x14ac:dyDescent="0.2"/>
    <row r="1202" spans="1:3" s="57" customFormat="1" x14ac:dyDescent="0.2"/>
    <row r="1203" spans="1:3" s="57" customFormat="1" x14ac:dyDescent="0.2"/>
    <row r="1204" spans="1:3" s="57" customFormat="1" x14ac:dyDescent="0.2"/>
    <row r="1205" spans="1:3" s="57" customFormat="1" x14ac:dyDescent="0.2"/>
    <row r="1206" spans="1:3" x14ac:dyDescent="0.2">
      <c r="A1206" s="57"/>
      <c r="B1206" s="57"/>
      <c r="C1206" s="57"/>
    </row>
    <row r="1207" spans="1:3" x14ac:dyDescent="0.2">
      <c r="A1207" s="57"/>
      <c r="B1207" s="57"/>
      <c r="C1207" s="57"/>
    </row>
    <row r="1208" spans="1:3" x14ac:dyDescent="0.2">
      <c r="A1208" s="57"/>
      <c r="B1208" s="57"/>
      <c r="C1208" s="57"/>
    </row>
    <row r="1209" spans="1:3" x14ac:dyDescent="0.2">
      <c r="A1209" s="57"/>
      <c r="B1209" s="57"/>
      <c r="C1209" s="57"/>
    </row>
    <row r="1210" spans="1:3" x14ac:dyDescent="0.2">
      <c r="A1210" s="57"/>
      <c r="B1210" s="57"/>
      <c r="C1210" s="57"/>
    </row>
    <row r="1211" spans="1:3" x14ac:dyDescent="0.2">
      <c r="A1211" s="57"/>
      <c r="B1211" s="57"/>
      <c r="C1211" s="57"/>
    </row>
    <row r="1212" spans="1:3" x14ac:dyDescent="0.2">
      <c r="A1212" s="57"/>
      <c r="B1212" s="57"/>
      <c r="C1212" s="57"/>
    </row>
    <row r="1213" spans="1:3" x14ac:dyDescent="0.2">
      <c r="A1213" s="57"/>
      <c r="B1213" s="57"/>
      <c r="C1213" s="57"/>
    </row>
    <row r="1214" spans="1:3" x14ac:dyDescent="0.2">
      <c r="A1214" s="57"/>
      <c r="B1214" s="57"/>
      <c r="C1214" s="57"/>
    </row>
    <row r="1215" spans="1:3" x14ac:dyDescent="0.2">
      <c r="A1215" s="57"/>
      <c r="B1215" s="57"/>
      <c r="C1215" s="57"/>
    </row>
    <row r="1216" spans="1:3" x14ac:dyDescent="0.2">
      <c r="A1216" s="57"/>
      <c r="B1216" s="57"/>
      <c r="C1216" s="57"/>
    </row>
    <row r="1217" spans="1:3" x14ac:dyDescent="0.2">
      <c r="A1217" s="57"/>
      <c r="B1217" s="57"/>
      <c r="C1217" s="57"/>
    </row>
    <row r="1218" spans="1:3" x14ac:dyDescent="0.2">
      <c r="A1218" s="57"/>
      <c r="B1218" s="57"/>
      <c r="C1218" s="57"/>
    </row>
    <row r="1219" spans="1:3" x14ac:dyDescent="0.2">
      <c r="A1219" s="57"/>
      <c r="B1219" s="57"/>
      <c r="C1219" s="57"/>
    </row>
    <row r="1220" spans="1:3" x14ac:dyDescent="0.2">
      <c r="A1220" s="57"/>
      <c r="B1220" s="57"/>
      <c r="C1220" s="57"/>
    </row>
    <row r="1221" spans="1:3" x14ac:dyDescent="0.2">
      <c r="A1221" s="57"/>
      <c r="B1221" s="57"/>
      <c r="C1221" s="57"/>
    </row>
    <row r="1222" spans="1:3" x14ac:dyDescent="0.2">
      <c r="A1222" s="57"/>
      <c r="B1222" s="57"/>
      <c r="C1222" s="57"/>
    </row>
    <row r="1223" spans="1:3" x14ac:dyDescent="0.2">
      <c r="A1223" s="57"/>
      <c r="B1223" s="57"/>
      <c r="C1223" s="57"/>
    </row>
    <row r="1224" spans="1:3" x14ac:dyDescent="0.2">
      <c r="A1224" s="57"/>
      <c r="B1224" s="57"/>
      <c r="C1224" s="57"/>
    </row>
    <row r="1225" spans="1:3" x14ac:dyDescent="0.2">
      <c r="A1225" s="57"/>
      <c r="B1225" s="57"/>
      <c r="C1225" s="57"/>
    </row>
    <row r="1226" spans="1:3" x14ac:dyDescent="0.2">
      <c r="A1226" s="57"/>
      <c r="B1226" s="57"/>
      <c r="C1226" s="57"/>
    </row>
    <row r="1227" spans="1:3" x14ac:dyDescent="0.2">
      <c r="A1227" s="57"/>
      <c r="B1227" s="57"/>
      <c r="C1227" s="57"/>
    </row>
    <row r="1228" spans="1:3" x14ac:dyDescent="0.2">
      <c r="A1228" s="57"/>
      <c r="B1228" s="57"/>
      <c r="C1228" s="57"/>
    </row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40"/>
      <c r="B1243" s="40"/>
      <c r="C1243" s="40"/>
    </row>
    <row r="1244" spans="1:3" x14ac:dyDescent="0.2">
      <c r="A1244" s="40"/>
      <c r="B1244" s="40"/>
      <c r="C1244" s="40"/>
    </row>
    <row r="1245" spans="1:3" x14ac:dyDescent="0.2">
      <c r="A1245" s="40"/>
      <c r="B1245" s="40"/>
      <c r="C1245" s="40"/>
    </row>
    <row r="1246" spans="1:3" x14ac:dyDescent="0.2">
      <c r="A1246" s="40"/>
      <c r="B1246" s="40"/>
      <c r="C1246" s="40"/>
    </row>
    <row r="1247" spans="1:3" x14ac:dyDescent="0.2">
      <c r="A1247" s="40"/>
      <c r="B1247" s="40"/>
      <c r="C1247" s="40"/>
    </row>
    <row r="1248" spans="1:3" x14ac:dyDescent="0.2">
      <c r="A1248" s="40"/>
      <c r="B1248" s="40"/>
      <c r="C1248" s="40"/>
    </row>
    <row r="1249" s="40" customFormat="1" x14ac:dyDescent="0.2"/>
    <row r="1250" s="40" customFormat="1" x14ac:dyDescent="0.2"/>
    <row r="1251" s="40" customFormat="1" x14ac:dyDescent="0.2"/>
    <row r="1252" s="40" customFormat="1" x14ac:dyDescent="0.2"/>
    <row r="1253" s="40" customFormat="1" x14ac:dyDescent="0.2"/>
    <row r="1254" s="40" customFormat="1" x14ac:dyDescent="0.2"/>
    <row r="1255" s="40" customFormat="1" x14ac:dyDescent="0.2"/>
    <row r="1256" s="40" customFormat="1" x14ac:dyDescent="0.2"/>
    <row r="1257" s="40" customFormat="1" x14ac:dyDescent="0.2"/>
    <row r="1258" s="40" customFormat="1" x14ac:dyDescent="0.2"/>
    <row r="1259" s="40" customFormat="1" x14ac:dyDescent="0.2"/>
    <row r="1260" s="40" customFormat="1" x14ac:dyDescent="0.2"/>
    <row r="1261" s="40" customFormat="1" x14ac:dyDescent="0.2"/>
    <row r="1262" s="40" customFormat="1" x14ac:dyDescent="0.2"/>
    <row r="1263" s="40" customFormat="1" x14ac:dyDescent="0.2"/>
    <row r="1264" s="40" customFormat="1" x14ac:dyDescent="0.2"/>
    <row r="1265" s="40" customFormat="1" x14ac:dyDescent="0.2"/>
    <row r="1266" s="40" customFormat="1" x14ac:dyDescent="0.2"/>
    <row r="1267" s="40" customFormat="1" x14ac:dyDescent="0.2"/>
    <row r="1268" s="40" customFormat="1" x14ac:dyDescent="0.2"/>
    <row r="1269" s="40" customFormat="1" x14ac:dyDescent="0.2"/>
    <row r="1270" s="40" customFormat="1" x14ac:dyDescent="0.2"/>
    <row r="1271" s="40" customFormat="1" x14ac:dyDescent="0.2"/>
    <row r="1272" s="40" customFormat="1" x14ac:dyDescent="0.2"/>
    <row r="1273" s="40" customFormat="1" x14ac:dyDescent="0.2"/>
    <row r="1274" s="40" customFormat="1" x14ac:dyDescent="0.2"/>
    <row r="1275" s="40" customFormat="1" x14ac:dyDescent="0.2"/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'Rashodi prema funkcijskoj k '!Podrucje_ispisa</vt:lpstr>
      <vt:lpstr>'Rashodi prema izvorima finan'!Podrucje_ispisa</vt:lpstr>
      <vt:lpstr>SAŽETAK!Podrucje_ispisa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Krešo Starinec</cp:lastModifiedBy>
  <cp:lastPrinted>2026-07-02T11:01:44Z</cp:lastPrinted>
  <dcterms:created xsi:type="dcterms:W3CDTF">2022-08-12T12:51:27Z</dcterms:created>
  <dcterms:modified xsi:type="dcterms:W3CDTF">2026-07-14T08:07:55Z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