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0 - OS POLUGODIŠNJI IZVJEŠTAJ O IZVRŠENJU\"/>
    </mc:Choice>
  </mc:AlternateContent>
  <xr:revisionPtr revIDLastSave="0" documentId="13_ncr:1_{BDD82EC7-1A55-4B72-B758-8B2133E105F8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rashoda'!$B$1:$L$81</definedName>
    <definedName name="_xlnm.Print_Area" localSheetId="6">'Posebni dio'!$A$1:$F$92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5" l="1"/>
  <c r="F70" i="15"/>
  <c r="F69" i="15"/>
  <c r="F61" i="15"/>
  <c r="F60" i="15"/>
  <c r="F58" i="15"/>
  <c r="F57" i="15"/>
  <c r="F56" i="15"/>
  <c r="F54" i="15"/>
  <c r="F52" i="15"/>
  <c r="F51" i="15"/>
  <c r="F46" i="15"/>
  <c r="F44" i="15"/>
  <c r="F34" i="15"/>
  <c r="F28" i="15"/>
  <c r="F23" i="15"/>
  <c r="F22" i="15"/>
  <c r="F20" i="15"/>
  <c r="F18" i="15"/>
  <c r="F15" i="15"/>
  <c r="F14" i="15"/>
  <c r="F13" i="15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G26" i="1"/>
  <c r="H23" i="1"/>
  <c r="I23" i="1"/>
  <c r="J23" i="1"/>
  <c r="G23" i="1"/>
  <c r="L26" i="1" l="1"/>
  <c r="K23" i="1"/>
  <c r="K26" i="1"/>
  <c r="H27" i="1"/>
  <c r="L23" i="1"/>
  <c r="J27" i="1"/>
  <c r="L27" i="1" s="1"/>
  <c r="G27" i="1"/>
  <c r="F91" i="15"/>
  <c r="F89" i="15"/>
  <c r="E89" i="15"/>
  <c r="F88" i="15" s="1"/>
  <c r="D89" i="15"/>
  <c r="D88" i="15" s="1"/>
  <c r="D87" i="15" s="1"/>
  <c r="C89" i="15"/>
  <c r="C88" i="15" s="1"/>
  <c r="C87" i="15" s="1"/>
  <c r="F85" i="15"/>
  <c r="E85" i="15"/>
  <c r="F84" i="15" s="1"/>
  <c r="D85" i="15"/>
  <c r="D84" i="15" s="1"/>
  <c r="D83" i="15" s="1"/>
  <c r="D10" i="15" s="1"/>
  <c r="C85" i="15"/>
  <c r="C84" i="15" s="1"/>
  <c r="C83" i="15" s="1"/>
  <c r="C10" i="15" s="1"/>
  <c r="F82" i="15"/>
  <c r="F80" i="15"/>
  <c r="E80" i="15"/>
  <c r="E79" i="15" s="1"/>
  <c r="D80" i="15"/>
  <c r="F79" i="15" s="1"/>
  <c r="C80" i="15"/>
  <c r="C79" i="15"/>
  <c r="C78" i="15" s="1"/>
  <c r="F77" i="15"/>
  <c r="F75" i="15"/>
  <c r="E75" i="15"/>
  <c r="F74" i="15" s="1"/>
  <c r="D75" i="15"/>
  <c r="C75" i="15"/>
  <c r="D74" i="15"/>
  <c r="D73" i="15" s="1"/>
  <c r="C74" i="15"/>
  <c r="C73" i="15" s="1"/>
  <c r="E71" i="15"/>
  <c r="D71" i="15"/>
  <c r="C71" i="15"/>
  <c r="D70" i="15"/>
  <c r="D69" i="15" s="1"/>
  <c r="D8" i="15" s="1"/>
  <c r="C70" i="15"/>
  <c r="C69" i="15" s="1"/>
  <c r="C8" i="15" s="1"/>
  <c r="F68" i="15"/>
  <c r="F65" i="15"/>
  <c r="E65" i="15"/>
  <c r="D65" i="15"/>
  <c r="C65" i="15"/>
  <c r="F64" i="15"/>
  <c r="E64" i="15"/>
  <c r="E63" i="15" s="1"/>
  <c r="D64" i="15"/>
  <c r="F63" i="15" s="1"/>
  <c r="C64" i="15"/>
  <c r="C63" i="15" s="1"/>
  <c r="E61" i="15"/>
  <c r="D61" i="15"/>
  <c r="C61" i="15"/>
  <c r="E60" i="15"/>
  <c r="D60" i="15"/>
  <c r="C60" i="15"/>
  <c r="E58" i="15"/>
  <c r="E57" i="15" s="1"/>
  <c r="D58" i="15"/>
  <c r="D57" i="15" s="1"/>
  <c r="D56" i="15" s="1"/>
  <c r="C58" i="15"/>
  <c r="C57" i="15" s="1"/>
  <c r="C56" i="15" s="1"/>
  <c r="E54" i="15"/>
  <c r="D54" i="15"/>
  <c r="C54" i="15"/>
  <c r="E52" i="15"/>
  <c r="D52" i="15"/>
  <c r="C52" i="15"/>
  <c r="E51" i="15"/>
  <c r="D51" i="15"/>
  <c r="C51" i="15"/>
  <c r="E46" i="15"/>
  <c r="D46" i="15"/>
  <c r="C46" i="15"/>
  <c r="E44" i="15"/>
  <c r="D44" i="15"/>
  <c r="C44" i="15"/>
  <c r="E34" i="15"/>
  <c r="E22" i="15" s="1"/>
  <c r="D34" i="15"/>
  <c r="C34" i="15"/>
  <c r="C22" i="15" s="1"/>
  <c r="E28" i="15"/>
  <c r="D28" i="15"/>
  <c r="C28" i="15"/>
  <c r="E23" i="15"/>
  <c r="D23" i="15"/>
  <c r="C23" i="15"/>
  <c r="D22" i="15"/>
  <c r="E20" i="15"/>
  <c r="D20" i="15"/>
  <c r="C20" i="15"/>
  <c r="E18" i="15"/>
  <c r="D18" i="15"/>
  <c r="C18" i="15"/>
  <c r="E15" i="15"/>
  <c r="E14" i="15" s="1"/>
  <c r="D15" i="15"/>
  <c r="D14" i="15" s="1"/>
  <c r="D13" i="15" s="1"/>
  <c r="D7" i="15" s="1"/>
  <c r="C15" i="15"/>
  <c r="C14" i="15" s="1"/>
  <c r="C13" i="15" s="1"/>
  <c r="C7" i="15" s="1"/>
  <c r="F9" i="15"/>
  <c r="H8" i="8"/>
  <c r="G8" i="8"/>
  <c r="H7" i="8"/>
  <c r="G7" i="8"/>
  <c r="F7" i="8"/>
  <c r="F6" i="8" s="1"/>
  <c r="E7" i="8"/>
  <c r="E6" i="8" s="1"/>
  <c r="D7" i="8"/>
  <c r="C7" i="8"/>
  <c r="D6" i="8"/>
  <c r="C6" i="8"/>
  <c r="H21" i="5"/>
  <c r="G21" i="5"/>
  <c r="G20" i="5"/>
  <c r="F20" i="5"/>
  <c r="E20" i="5"/>
  <c r="H20" i="5" s="1"/>
  <c r="D20" i="5"/>
  <c r="C20" i="5"/>
  <c r="H19" i="5"/>
  <c r="G19" i="5"/>
  <c r="F18" i="5"/>
  <c r="H18" i="5" s="1"/>
  <c r="E18" i="5"/>
  <c r="E15" i="5" s="1"/>
  <c r="D18" i="5"/>
  <c r="C18" i="5"/>
  <c r="H17" i="5"/>
  <c r="G17" i="5"/>
  <c r="F16" i="5"/>
  <c r="H16" i="5" s="1"/>
  <c r="E16" i="5"/>
  <c r="D16" i="5"/>
  <c r="D15" i="5" s="1"/>
  <c r="C16" i="5"/>
  <c r="G16" i="5" s="1"/>
  <c r="H14" i="5"/>
  <c r="G14" i="5"/>
  <c r="F13" i="5"/>
  <c r="E13" i="5"/>
  <c r="D13" i="5"/>
  <c r="C13" i="5"/>
  <c r="H12" i="5"/>
  <c r="G12" i="5"/>
  <c r="F11" i="5"/>
  <c r="E11" i="5"/>
  <c r="D11" i="5"/>
  <c r="C11" i="5"/>
  <c r="H10" i="5"/>
  <c r="G10" i="5"/>
  <c r="F9" i="5"/>
  <c r="H9" i="5" s="1"/>
  <c r="E9" i="5"/>
  <c r="E6" i="5" s="1"/>
  <c r="D9" i="5"/>
  <c r="C9" i="5"/>
  <c r="G9" i="5" s="1"/>
  <c r="H8" i="5"/>
  <c r="G8" i="5"/>
  <c r="F7" i="5"/>
  <c r="E7" i="5"/>
  <c r="D7" i="5"/>
  <c r="D6" i="5" s="1"/>
  <c r="C7" i="5"/>
  <c r="L80" i="3"/>
  <c r="K80" i="3"/>
  <c r="L79" i="3"/>
  <c r="J79" i="3"/>
  <c r="J78" i="3" s="1"/>
  <c r="I79" i="3"/>
  <c r="I78" i="3" s="1"/>
  <c r="H79" i="3"/>
  <c r="H78" i="3" s="1"/>
  <c r="G79" i="3"/>
  <c r="G78" i="3"/>
  <c r="L77" i="3"/>
  <c r="K77" i="3"/>
  <c r="L76" i="3"/>
  <c r="J76" i="3"/>
  <c r="J75" i="3" s="1"/>
  <c r="I76" i="3"/>
  <c r="H76" i="3"/>
  <c r="G76" i="3"/>
  <c r="I75" i="3"/>
  <c r="H75" i="3"/>
  <c r="H74" i="3" s="1"/>
  <c r="G75" i="3"/>
  <c r="G74" i="3" s="1"/>
  <c r="L73" i="3"/>
  <c r="K73" i="3"/>
  <c r="J72" i="3"/>
  <c r="L72" i="3" s="1"/>
  <c r="I72" i="3"/>
  <c r="I69" i="3" s="1"/>
  <c r="H72" i="3"/>
  <c r="H69" i="3" s="1"/>
  <c r="G72" i="3"/>
  <c r="L71" i="3"/>
  <c r="K71" i="3"/>
  <c r="L70" i="3"/>
  <c r="J70" i="3"/>
  <c r="K70" i="3" s="1"/>
  <c r="I70" i="3"/>
  <c r="H70" i="3"/>
  <c r="G70" i="3"/>
  <c r="G69" i="3" s="1"/>
  <c r="K69" i="3" s="1"/>
  <c r="J69" i="3"/>
  <c r="L68" i="3"/>
  <c r="K68" i="3"/>
  <c r="L67" i="3"/>
  <c r="K67" i="3"/>
  <c r="L66" i="3"/>
  <c r="K66" i="3"/>
  <c r="L65" i="3"/>
  <c r="K65" i="3"/>
  <c r="L64" i="3"/>
  <c r="K64" i="3"/>
  <c r="J63" i="3"/>
  <c r="L63" i="3" s="1"/>
  <c r="I63" i="3"/>
  <c r="H63" i="3"/>
  <c r="G63" i="3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J39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K40" i="3" s="1"/>
  <c r="I40" i="3"/>
  <c r="H40" i="3"/>
  <c r="G40" i="3"/>
  <c r="G39" i="3" s="1"/>
  <c r="I39" i="3"/>
  <c r="H39" i="3"/>
  <c r="L38" i="3"/>
  <c r="K38" i="3"/>
  <c r="J37" i="3"/>
  <c r="L37" i="3" s="1"/>
  <c r="I37" i="3"/>
  <c r="H37" i="3"/>
  <c r="G37" i="3"/>
  <c r="L36" i="3"/>
  <c r="K36" i="3"/>
  <c r="J35" i="3"/>
  <c r="L35" i="3" s="1"/>
  <c r="I35" i="3"/>
  <c r="H35" i="3"/>
  <c r="G35" i="3"/>
  <c r="L34" i="3"/>
  <c r="K34" i="3"/>
  <c r="L33" i="3"/>
  <c r="K33" i="3"/>
  <c r="L32" i="3"/>
  <c r="J32" i="3"/>
  <c r="J31" i="3" s="1"/>
  <c r="I32" i="3"/>
  <c r="H32" i="3"/>
  <c r="G32" i="3"/>
  <c r="I31" i="3"/>
  <c r="I30" i="3" s="1"/>
  <c r="H31" i="3"/>
  <c r="G31" i="3"/>
  <c r="L24" i="3"/>
  <c r="K24" i="3"/>
  <c r="L23" i="3"/>
  <c r="K23" i="3"/>
  <c r="J22" i="3"/>
  <c r="L22" i="3" s="1"/>
  <c r="I22" i="3"/>
  <c r="H22" i="3"/>
  <c r="G22" i="3"/>
  <c r="I21" i="3"/>
  <c r="H21" i="3"/>
  <c r="L20" i="3"/>
  <c r="K20" i="3"/>
  <c r="L19" i="3"/>
  <c r="J19" i="3"/>
  <c r="J18" i="3" s="1"/>
  <c r="I19" i="3"/>
  <c r="I18" i="3" s="1"/>
  <c r="H19" i="3"/>
  <c r="H18" i="3" s="1"/>
  <c r="G19" i="3"/>
  <c r="G18" i="3" s="1"/>
  <c r="L17" i="3"/>
  <c r="K17" i="3"/>
  <c r="J16" i="3"/>
  <c r="J15" i="3" s="1"/>
  <c r="I16" i="3"/>
  <c r="I15" i="3" s="1"/>
  <c r="H16" i="3"/>
  <c r="H15" i="3" s="1"/>
  <c r="G16" i="3"/>
  <c r="L14" i="3"/>
  <c r="K14" i="3"/>
  <c r="J13" i="3"/>
  <c r="L13" i="3" s="1"/>
  <c r="I13" i="3"/>
  <c r="H13" i="3"/>
  <c r="G13" i="3"/>
  <c r="G12" i="3" s="1"/>
  <c r="J12" i="3"/>
  <c r="I12" i="3"/>
  <c r="H12" i="3"/>
  <c r="L75" i="3" l="1"/>
  <c r="K75" i="3"/>
  <c r="J74" i="3"/>
  <c r="L69" i="3"/>
  <c r="H6" i="8"/>
  <c r="G6" i="8"/>
  <c r="K39" i="3"/>
  <c r="L39" i="3"/>
  <c r="L18" i="3"/>
  <c r="G30" i="3"/>
  <c r="G29" i="3" s="1"/>
  <c r="H30" i="3"/>
  <c r="H29" i="3" s="1"/>
  <c r="E78" i="15"/>
  <c r="E56" i="15"/>
  <c r="I74" i="3"/>
  <c r="I29" i="3" s="1"/>
  <c r="K78" i="3"/>
  <c r="L78" i="3"/>
  <c r="H11" i="3"/>
  <c r="H10" i="3" s="1"/>
  <c r="E13" i="15"/>
  <c r="E7" i="15" s="1"/>
  <c r="F7" i="15" s="1"/>
  <c r="I11" i="3"/>
  <c r="I10" i="3" s="1"/>
  <c r="L31" i="3"/>
  <c r="K31" i="3"/>
  <c r="J30" i="3"/>
  <c r="L15" i="3"/>
  <c r="L51" i="3"/>
  <c r="K72" i="3"/>
  <c r="C6" i="5"/>
  <c r="C15" i="5"/>
  <c r="K35" i="3"/>
  <c r="K45" i="3"/>
  <c r="K63" i="3"/>
  <c r="K51" i="3"/>
  <c r="K61" i="3"/>
  <c r="K79" i="3"/>
  <c r="K18" i="3"/>
  <c r="D63" i="15"/>
  <c r="K32" i="3"/>
  <c r="K76" i="3"/>
  <c r="H11" i="5"/>
  <c r="F15" i="5"/>
  <c r="G18" i="5"/>
  <c r="E70" i="15"/>
  <c r="E74" i="15"/>
  <c r="D79" i="15"/>
  <c r="D78" i="15" s="1"/>
  <c r="K37" i="3"/>
  <c r="H13" i="5"/>
  <c r="E84" i="15"/>
  <c r="E88" i="15"/>
  <c r="F6" i="5"/>
  <c r="H6" i="5" s="1"/>
  <c r="G13" i="5"/>
  <c r="G7" i="5"/>
  <c r="H7" i="5"/>
  <c r="G11" i="5"/>
  <c r="J21" i="3"/>
  <c r="L21" i="3" s="1"/>
  <c r="K22" i="3"/>
  <c r="K16" i="3"/>
  <c r="L16" i="3"/>
  <c r="L12" i="3"/>
  <c r="K12" i="3"/>
  <c r="G21" i="3"/>
  <c r="G15" i="3"/>
  <c r="K15" i="3" s="1"/>
  <c r="K19" i="3"/>
  <c r="K13" i="3"/>
  <c r="K27" i="1"/>
  <c r="F73" i="15" l="1"/>
  <c r="E73" i="15"/>
  <c r="G6" i="5"/>
  <c r="H15" i="5"/>
  <c r="G15" i="5"/>
  <c r="E69" i="15"/>
  <c r="E8" i="15" s="1"/>
  <c r="F8" i="15" s="1"/>
  <c r="K21" i="3"/>
  <c r="F78" i="15"/>
  <c r="F87" i="15"/>
  <c r="E87" i="15"/>
  <c r="J11" i="3"/>
  <c r="L11" i="3" s="1"/>
  <c r="F83" i="15"/>
  <c r="E83" i="15"/>
  <c r="E10" i="15" s="1"/>
  <c r="F10" i="15" s="1"/>
  <c r="G11" i="3"/>
  <c r="G10" i="3" s="1"/>
  <c r="L74" i="3"/>
  <c r="K74" i="3"/>
  <c r="J29" i="3"/>
  <c r="K30" i="3"/>
  <c r="L30" i="3"/>
  <c r="K11" i="3" l="1"/>
  <c r="J10" i="3"/>
  <c r="K10" i="3" s="1"/>
  <c r="L29" i="3"/>
  <c r="K29" i="3"/>
  <c r="L10" i="3"/>
</calcChain>
</file>

<file path=xl/sharedStrings.xml><?xml version="1.0" encoding="utf-8"?>
<sst xmlns="http://schemas.openxmlformats.org/spreadsheetml/2006/main" count="430" uniqueCount="203">
  <si>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</si>
  <si>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</si>
  <si>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</si>
  <si>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</si>
  <si>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</si>
  <si>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</si>
  <si>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</si>
  <si>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</si>
  <si>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</si>
  <si>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</si>
  <si>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</si>
  <si>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</si>
  <si>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</si>
  <si>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</si>
  <si>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</si>
  <si>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</si>
  <si>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</si>
  <si>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</si>
  <si>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</si>
  <si>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</si>
  <si>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</si>
  <si>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</si>
  <si>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</si>
  <si>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</si>
  <si>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</si>
  <si>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</si>
  <si>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</si>
  <si>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</si>
  <si>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</si>
  <si>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</si>
  <si>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</si>
  <si>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</si>
  <si>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</si>
  <si>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</si>
  <si>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</si>
  <si>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</si>
  <si>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</si>
  <si>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</si>
  <si>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</si>
  <si>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</si>
  <si>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</si>
  <si>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</si>
  <si>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</si>
  <si>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</si>
  <si>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</si>
  <si>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</si>
  <si>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</si>
  <si>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</si>
  <si>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</si>
  <si>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</si>
  <si>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</si>
  <si>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</si>
  <si>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</si>
  <si>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</si>
  <si>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</si>
  <si>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</si>
  <si>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</si>
  <si>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</si>
  <si>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</si>
  <si>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</si>
  <si>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</si>
  <si>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</si>
  <si>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</si>
  <si>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</si>
  <si>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</si>
  <si>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</si>
  <si>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</si>
  <si>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</si>
  <si>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</si>
  <si>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</si>
  <si>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</si>
  <si>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</si>
  <si>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</si>
  <si>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</si>
  <si>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</si>
  <si>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</si>
  <si>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</si>
  <si>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</si>
  <si>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</si>
  <si>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</si>
  <si>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</si>
  <si>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</si>
  <si>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</si>
  <si>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</si>
  <si>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</si>
  <si>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</si>
  <si>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</si>
  <si>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</si>
  <si>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</si>
  <si>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</si>
  <si>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</si>
  <si>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</si>
  <si>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</si>
  <si>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</si>
  <si>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</si>
  <si>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</si>
  <si>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</si>
  <si>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</si>
  <si>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</si>
  <si>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</si>
  <si>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</si>
  <si>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</si>
  <si>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</si>
  <si>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</si>
  <si>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</si>
  <si>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</si>
  <si>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</si>
  <si>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</si>
  <si>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</si>
  <si>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</si>
  <si>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</si>
  <si>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</si>
  <si>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</si>
  <si>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</si>
  <si>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</si>
  <si>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</si>
  <si>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</si>
  <si>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</si>
  <si>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</si>
  <si>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</si>
  <si>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</si>
  <si>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</si>
  <si>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</si>
  <si>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</si>
  <si>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</si>
  <si>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</si>
  <si>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</si>
  <si>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</si>
  <si>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</si>
  <si>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</si>
  <si>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</si>
  <si>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</si>
  <si>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</si>
  <si>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</si>
  <si>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</si>
  <si>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</si>
  <si>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</si>
  <si>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</si>
  <si>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</si>
  <si>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</si>
  <si>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</si>
  <si>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</si>
  <si>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</si>
  <si>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</si>
  <si>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</si>
  <si>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</si>
  <si>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</si>
  <si>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</si>
  <si>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</si>
  <si>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</si>
  <si>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</si>
  <si>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</si>
  <si>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</si>
  <si>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</si>
  <si>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</si>
  <si>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</si>
  <si>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</si>
  <si>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</si>
  <si>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</si>
  <si>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</si>
  <si>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</si>
  <si>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</si>
  <si>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</si>
  <si>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</si>
  <si>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</si>
  <si>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</si>
  <si>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</si>
  <si>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</si>
  <si>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</si>
  <si>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</si>
  <si>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</si>
  <si>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</si>
  <si>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</si>
  <si>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</si>
  <si>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</si>
  <si>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</si>
  <si>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</si>
  <si>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</si>
  <si>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</si>
  <si>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</si>
  <si>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</si>
  <si>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</si>
  <si>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</si>
  <si>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</si>
  <si>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</si>
  <si>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</si>
  <si>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</si>
  <si>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</si>
  <si>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</si>
  <si>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4374 VELIKA GORICA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</si>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</sst>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zoomScaleNormal="100" workbookViewId="0">
      <selection activeCell="J10" sqref="J10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6.4" x14ac:dyDescent="0.3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0" t="s">
        <v>8</v>
      </c>
      <c r="C10" s="101"/>
      <c r="D10" s="101"/>
      <c r="E10" s="101"/>
      <c r="F10" s="102"/>
      <c r="G10" s="85">
        <v>1881224.11</v>
      </c>
      <c r="H10" s="86">
        <v>3754084</v>
      </c>
      <c r="I10" s="86">
        <v>3754084</v>
      </c>
      <c r="J10" s="86">
        <v>2194175.1799999997</v>
      </c>
      <c r="K10" s="86"/>
      <c r="L10" s="86"/>
    </row>
    <row r="11" spans="2:13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97" t="s">
        <v>0</v>
      </c>
      <c r="C12" s="98"/>
      <c r="D12" s="98"/>
      <c r="E12" s="98"/>
      <c r="F12" s="99"/>
      <c r="G12" s="87">
        <f>G10+G11</f>
        <v>1881224.11</v>
      </c>
      <c r="H12" s="87">
        <f t="shared" ref="H12:J12" si="0">H10+H11</f>
        <v>3754084</v>
      </c>
      <c r="I12" s="87">
        <f t="shared" si="0"/>
        <v>3754084</v>
      </c>
      <c r="J12" s="87">
        <f t="shared" si="0"/>
        <v>2194175.1799999997</v>
      </c>
      <c r="K12" s="88">
        <f>J12/G12*100</f>
        <v>116.63550176379569</v>
      </c>
      <c r="L12" s="88">
        <f>J12/I12*100</f>
        <v>58.44768470817381</v>
      </c>
    </row>
    <row r="13" spans="2:13" x14ac:dyDescent="0.3">
      <c r="B13" s="113" t="s">
        <v>9</v>
      </c>
      <c r="C13" s="101"/>
      <c r="D13" s="101"/>
      <c r="E13" s="101"/>
      <c r="F13" s="101"/>
      <c r="G13" s="89">
        <v>1877045.65</v>
      </c>
      <c r="H13" s="86">
        <v>3568984</v>
      </c>
      <c r="I13" s="86">
        <v>3568984</v>
      </c>
      <c r="J13" s="86">
        <v>2175251.91</v>
      </c>
      <c r="K13" s="86"/>
      <c r="L13" s="86"/>
    </row>
    <row r="14" spans="2:13" x14ac:dyDescent="0.3">
      <c r="B14" s="103" t="s">
        <v>10</v>
      </c>
      <c r="C14" s="102"/>
      <c r="D14" s="102"/>
      <c r="E14" s="102"/>
      <c r="F14" s="102"/>
      <c r="G14" s="85">
        <v>4177.84</v>
      </c>
      <c r="H14" s="86">
        <v>185100</v>
      </c>
      <c r="I14" s="86">
        <v>185100</v>
      </c>
      <c r="J14" s="86">
        <v>11997.86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1881223.49</v>
      </c>
      <c r="H15" s="87">
        <f t="shared" ref="H15:J15" si="1">H13+H14</f>
        <v>3754084</v>
      </c>
      <c r="I15" s="87">
        <f t="shared" si="1"/>
        <v>3754084</v>
      </c>
      <c r="J15" s="87">
        <f t="shared" si="1"/>
        <v>2187249.77</v>
      </c>
      <c r="K15" s="88">
        <f>J15/G15*100</f>
        <v>116.26740690974469</v>
      </c>
      <c r="L15" s="88">
        <f>J15/I15*100</f>
        <v>58.263208015590486</v>
      </c>
    </row>
    <row r="16" spans="2:13" x14ac:dyDescent="0.3">
      <c r="B16" s="112" t="s">
        <v>2</v>
      </c>
      <c r="C16" s="98"/>
      <c r="D16" s="98"/>
      <c r="E16" s="98"/>
      <c r="F16" s="98"/>
      <c r="G16" s="90">
        <f>G12-G15</f>
        <v>0.62000000011175871</v>
      </c>
      <c r="H16" s="90">
        <f t="shared" ref="H16:J16" si="2">H12-H15</f>
        <v>0</v>
      </c>
      <c r="I16" s="90">
        <f t="shared" si="2"/>
        <v>0</v>
      </c>
      <c r="J16" s="90">
        <f t="shared" si="2"/>
        <v>6925.4099999996834</v>
      </c>
      <c r="K16" s="88">
        <f>J16/G16*100</f>
        <v>1117001.6127018286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6.4" x14ac:dyDescent="0.3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9">
        <v>0.62</v>
      </c>
      <c r="H24" s="86">
        <v>0</v>
      </c>
      <c r="I24" s="86">
        <v>0</v>
      </c>
      <c r="J24" s="86">
        <v>0.62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0" t="s">
        <v>27</v>
      </c>
      <c r="C25" s="101"/>
      <c r="D25" s="101"/>
      <c r="E25" s="101"/>
      <c r="F25" s="101"/>
      <c r="G25" s="89">
        <v>-0.62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0.62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1" t="s">
        <v>30</v>
      </c>
      <c r="C27" s="111"/>
      <c r="D27" s="111"/>
      <c r="E27" s="111"/>
      <c r="F27" s="111"/>
      <c r="G27" s="94">
        <f>G16+G26</f>
        <v>0.62000000011175871</v>
      </c>
      <c r="H27" s="94">
        <f t="shared" ref="H27:J27" si="5">H16+H26</f>
        <v>0</v>
      </c>
      <c r="I27" s="94">
        <f t="shared" si="5"/>
        <v>0</v>
      </c>
      <c r="J27" s="94">
        <f t="shared" si="5"/>
        <v>6926.0299999996832</v>
      </c>
      <c r="K27" s="93">
        <f>J27/G27*100</f>
        <v>1117101.6127018104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topLeftCell="A6" zoomScale="80" zoomScaleNormal="80" workbookViewId="0">
      <selection activeCell="J10" sqref="J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1881224.11</v>
      </c>
      <c r="H10" s="65">
        <f>H11</f>
        <v>3754084</v>
      </c>
      <c r="I10" s="65">
        <f>I11</f>
        <v>3754084</v>
      </c>
      <c r="J10" s="65">
        <f>J11</f>
        <v>2194175.1799999997</v>
      </c>
      <c r="K10" s="69">
        <f t="shared" ref="K10:K24" si="0">(J10*100)/G10</f>
        <v>116.63550176379567</v>
      </c>
      <c r="L10" s="69">
        <f t="shared" ref="L10:L24" si="1">(J10*100)/I10</f>
        <v>58.44768470817381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G12+G15+G18+G21</f>
        <v>1881224.11</v>
      </c>
      <c r="H11" s="65">
        <f>H12+H15+H18+H21</f>
        <v>3754084</v>
      </c>
      <c r="I11" s="65">
        <f>I12+I15+I18+I21</f>
        <v>3754084</v>
      </c>
      <c r="J11" s="65">
        <f>J12+J15+J18+J21</f>
        <v>2194175.1799999997</v>
      </c>
      <c r="K11" s="65">
        <f t="shared" si="0"/>
        <v>116.63550176379567</v>
      </c>
      <c r="L11" s="65">
        <f t="shared" si="1"/>
        <v>58.44768470817381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9000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9000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9000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0.62</v>
      </c>
      <c r="H15" s="65">
        <f t="shared" si="3"/>
        <v>0</v>
      </c>
      <c r="I15" s="65">
        <f t="shared" si="3"/>
        <v>0</v>
      </c>
      <c r="J15" s="65">
        <f t="shared" si="3"/>
        <v>0.75</v>
      </c>
      <c r="K15" s="65">
        <f t="shared" si="0"/>
        <v>120.96774193548387</v>
      </c>
      <c r="L15" s="65" t="e">
        <f t="shared" si="1"/>
        <v>#DIV/0!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0.62</v>
      </c>
      <c r="H16" s="65">
        <f t="shared" si="3"/>
        <v>0</v>
      </c>
      <c r="I16" s="65">
        <f t="shared" si="3"/>
        <v>0</v>
      </c>
      <c r="J16" s="65">
        <f t="shared" si="3"/>
        <v>0.75</v>
      </c>
      <c r="K16" s="65">
        <f t="shared" si="0"/>
        <v>120.96774193548387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0.62</v>
      </c>
      <c r="H17" s="66">
        <v>0</v>
      </c>
      <c r="I17" s="66">
        <v>0</v>
      </c>
      <c r="J17" s="66">
        <v>0.75</v>
      </c>
      <c r="K17" s="66">
        <f t="shared" si="0"/>
        <v>120.96774193548387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136.16</v>
      </c>
      <c r="H18" s="65">
        <f t="shared" si="4"/>
        <v>400</v>
      </c>
      <c r="I18" s="65">
        <f t="shared" si="4"/>
        <v>400</v>
      </c>
      <c r="J18" s="65">
        <f t="shared" si="4"/>
        <v>192.82</v>
      </c>
      <c r="K18" s="65">
        <f t="shared" si="0"/>
        <v>141.61280846063454</v>
      </c>
      <c r="L18" s="65">
        <f t="shared" si="1"/>
        <v>48.204999999999998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 t="shared" si="4"/>
        <v>136.16</v>
      </c>
      <c r="H19" s="65">
        <f t="shared" si="4"/>
        <v>400</v>
      </c>
      <c r="I19" s="65">
        <f t="shared" si="4"/>
        <v>400</v>
      </c>
      <c r="J19" s="65">
        <f t="shared" si="4"/>
        <v>192.82</v>
      </c>
      <c r="K19" s="65">
        <f t="shared" si="0"/>
        <v>141.61280846063454</v>
      </c>
      <c r="L19" s="65">
        <f t="shared" si="1"/>
        <v>48.204999999999998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136.16</v>
      </c>
      <c r="H20" s="66">
        <v>400</v>
      </c>
      <c r="I20" s="66">
        <v>400</v>
      </c>
      <c r="J20" s="66">
        <v>192.82</v>
      </c>
      <c r="K20" s="66">
        <f t="shared" si="0"/>
        <v>141.61280846063454</v>
      </c>
      <c r="L20" s="66">
        <f t="shared" si="1"/>
        <v>48.204999999999998</v>
      </c>
    </row>
    <row r="21" spans="2:12" x14ac:dyDescent="0.3">
      <c r="B21" s="65"/>
      <c r="C21" s="65" t="s">
        <v>70</v>
      </c>
      <c r="D21" s="65"/>
      <c r="E21" s="65"/>
      <c r="F21" s="65" t="s">
        <v>71</v>
      </c>
      <c r="G21" s="65">
        <f>G22</f>
        <v>1881087.33</v>
      </c>
      <c r="H21" s="65">
        <f>H22</f>
        <v>3753684</v>
      </c>
      <c r="I21" s="65">
        <f>I22</f>
        <v>3753684</v>
      </c>
      <c r="J21" s="65">
        <f>J22</f>
        <v>2184981.61</v>
      </c>
      <c r="K21" s="65">
        <f t="shared" si="0"/>
        <v>116.15524570036841</v>
      </c>
      <c r="L21" s="65">
        <f t="shared" si="1"/>
        <v>58.208991753168355</v>
      </c>
    </row>
    <row r="22" spans="2:12" x14ac:dyDescent="0.3">
      <c r="B22" s="65"/>
      <c r="C22" s="65"/>
      <c r="D22" s="65" t="s">
        <v>72</v>
      </c>
      <c r="E22" s="65"/>
      <c r="F22" s="65" t="s">
        <v>73</v>
      </c>
      <c r="G22" s="65">
        <f>G23+G24</f>
        <v>1881087.33</v>
      </c>
      <c r="H22" s="65">
        <f>H23+H24</f>
        <v>3753684</v>
      </c>
      <c r="I22" s="65">
        <f>I23+I24</f>
        <v>3753684</v>
      </c>
      <c r="J22" s="65">
        <f>J23+J24</f>
        <v>2184981.61</v>
      </c>
      <c r="K22" s="65">
        <f t="shared" si="0"/>
        <v>116.15524570036841</v>
      </c>
      <c r="L22" s="65">
        <f t="shared" si="1"/>
        <v>58.208991753168355</v>
      </c>
    </row>
    <row r="23" spans="2:12" x14ac:dyDescent="0.3">
      <c r="B23" s="66"/>
      <c r="C23" s="66"/>
      <c r="D23" s="66"/>
      <c r="E23" s="66" t="s">
        <v>74</v>
      </c>
      <c r="F23" s="66" t="s">
        <v>75</v>
      </c>
      <c r="G23" s="66">
        <v>1876909.49</v>
      </c>
      <c r="H23" s="66">
        <v>3568584</v>
      </c>
      <c r="I23" s="66">
        <v>3568584</v>
      </c>
      <c r="J23" s="66">
        <v>2172983.75</v>
      </c>
      <c r="K23" s="66">
        <f t="shared" si="0"/>
        <v>115.77456246971185</v>
      </c>
      <c r="L23" s="66">
        <f t="shared" si="1"/>
        <v>60.892044295440435</v>
      </c>
    </row>
    <row r="24" spans="2:12" x14ac:dyDescent="0.3">
      <c r="B24" s="66"/>
      <c r="C24" s="66"/>
      <c r="D24" s="66"/>
      <c r="E24" s="66" t="s">
        <v>76</v>
      </c>
      <c r="F24" s="66" t="s">
        <v>77</v>
      </c>
      <c r="G24" s="66">
        <v>4177.84</v>
      </c>
      <c r="H24" s="66">
        <v>185100</v>
      </c>
      <c r="I24" s="66">
        <v>185100</v>
      </c>
      <c r="J24" s="66">
        <v>11997.86</v>
      </c>
      <c r="K24" s="66">
        <f t="shared" si="0"/>
        <v>287.17854202171458</v>
      </c>
      <c r="L24" s="66">
        <f t="shared" si="1"/>
        <v>6.4818260399783902</v>
      </c>
    </row>
    <row r="25" spans="2:12" x14ac:dyDescent="0.3">
      <c r="F25" s="35"/>
    </row>
    <row r="26" spans="2:12" x14ac:dyDescent="0.3">
      <c r="F26" s="35"/>
    </row>
    <row r="27" spans="2:12" ht="36.75" customHeight="1" x14ac:dyDescent="0.3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3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3">
      <c r="B29" s="65"/>
      <c r="C29" s="66"/>
      <c r="D29" s="67"/>
      <c r="E29" s="68"/>
      <c r="F29" s="8" t="s">
        <v>21</v>
      </c>
      <c r="G29" s="65">
        <f>G30+G74</f>
        <v>1881223.49</v>
      </c>
      <c r="H29" s="65">
        <f>H30+H74</f>
        <v>3754084</v>
      </c>
      <c r="I29" s="65">
        <f>I30+I74</f>
        <v>3754084</v>
      </c>
      <c r="J29" s="65">
        <f>J30+J74</f>
        <v>2187249.7699999996</v>
      </c>
      <c r="K29" s="70">
        <f t="shared" ref="K29:K60" si="5">(J29*100)/G29</f>
        <v>116.26740690974465</v>
      </c>
      <c r="L29" s="70">
        <f t="shared" ref="L29:L60" si="6">(J29*100)/I29</f>
        <v>58.263208015590472</v>
      </c>
    </row>
    <row r="30" spans="2:12" x14ac:dyDescent="0.3">
      <c r="B30" s="65" t="s">
        <v>78</v>
      </c>
      <c r="C30" s="65"/>
      <c r="D30" s="65"/>
      <c r="E30" s="65"/>
      <c r="F30" s="65" t="s">
        <v>79</v>
      </c>
      <c r="G30" s="65">
        <f>G31+G39+G69</f>
        <v>1877045.65</v>
      </c>
      <c r="H30" s="65">
        <f>H31+H39+H69</f>
        <v>3568984</v>
      </c>
      <c r="I30" s="65">
        <f>I31+I39+I69</f>
        <v>3568984</v>
      </c>
      <c r="J30" s="65">
        <f>J31+J39+J69</f>
        <v>2175251.9099999997</v>
      </c>
      <c r="K30" s="65">
        <f t="shared" si="5"/>
        <v>115.88700093681791</v>
      </c>
      <c r="L30" s="65">
        <f t="shared" si="6"/>
        <v>60.94877169524996</v>
      </c>
    </row>
    <row r="31" spans="2:12" x14ac:dyDescent="0.3">
      <c r="B31" s="65"/>
      <c r="C31" s="65" t="s">
        <v>80</v>
      </c>
      <c r="D31" s="65"/>
      <c r="E31" s="65"/>
      <c r="F31" s="65" t="s">
        <v>81</v>
      </c>
      <c r="G31" s="65">
        <f>G32+G35+G37</f>
        <v>1500276.03</v>
      </c>
      <c r="H31" s="65">
        <f>H32+H35+H37</f>
        <v>2777684</v>
      </c>
      <c r="I31" s="65">
        <f>I32+I35+I37</f>
        <v>2777684</v>
      </c>
      <c r="J31" s="65">
        <f>J32+J35+J37</f>
        <v>1740654.7399999998</v>
      </c>
      <c r="K31" s="65">
        <f t="shared" si="5"/>
        <v>116.02229890988791</v>
      </c>
      <c r="L31" s="65">
        <f t="shared" si="6"/>
        <v>62.665686233567236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G33+G34</f>
        <v>1245479.53</v>
      </c>
      <c r="H32" s="65">
        <f>H33+H34</f>
        <v>2243400</v>
      </c>
      <c r="I32" s="65">
        <f>I33+I34</f>
        <v>2243400</v>
      </c>
      <c r="J32" s="65">
        <f>J33+J34</f>
        <v>1449960.66</v>
      </c>
      <c r="K32" s="65">
        <f t="shared" si="5"/>
        <v>116.41786356777779</v>
      </c>
      <c r="L32" s="65">
        <f t="shared" si="6"/>
        <v>64.632284033163941</v>
      </c>
    </row>
    <row r="33" spans="2:12" x14ac:dyDescent="0.3">
      <c r="B33" s="66"/>
      <c r="C33" s="66"/>
      <c r="D33" s="66"/>
      <c r="E33" s="66" t="s">
        <v>84</v>
      </c>
      <c r="F33" s="66" t="s">
        <v>85</v>
      </c>
      <c r="G33" s="66">
        <v>1237131.31</v>
      </c>
      <c r="H33" s="66">
        <v>2221320</v>
      </c>
      <c r="I33" s="66">
        <v>2221320</v>
      </c>
      <c r="J33" s="66">
        <v>1438492.2</v>
      </c>
      <c r="K33" s="66">
        <f t="shared" si="5"/>
        <v>116.27643633075618</v>
      </c>
      <c r="L33" s="66">
        <f t="shared" si="6"/>
        <v>64.758440927016366</v>
      </c>
    </row>
    <row r="34" spans="2:12" x14ac:dyDescent="0.3">
      <c r="B34" s="66"/>
      <c r="C34" s="66"/>
      <c r="D34" s="66"/>
      <c r="E34" s="66" t="s">
        <v>86</v>
      </c>
      <c r="F34" s="66" t="s">
        <v>87</v>
      </c>
      <c r="G34" s="66">
        <v>8348.2199999999993</v>
      </c>
      <c r="H34" s="66">
        <v>22080</v>
      </c>
      <c r="I34" s="66">
        <v>22080</v>
      </c>
      <c r="J34" s="66">
        <v>11468.46</v>
      </c>
      <c r="K34" s="66">
        <f t="shared" si="5"/>
        <v>137.37611131474733</v>
      </c>
      <c r="L34" s="66">
        <f t="shared" si="6"/>
        <v>51.940489130434784</v>
      </c>
    </row>
    <row r="35" spans="2:12" x14ac:dyDescent="0.3">
      <c r="B35" s="65"/>
      <c r="C35" s="65"/>
      <c r="D35" s="65" t="s">
        <v>88</v>
      </c>
      <c r="E35" s="65"/>
      <c r="F35" s="65" t="s">
        <v>89</v>
      </c>
      <c r="G35" s="65">
        <f>G36</f>
        <v>56941.09</v>
      </c>
      <c r="H35" s="65">
        <f>H36</f>
        <v>102284</v>
      </c>
      <c r="I35" s="65">
        <f>I36</f>
        <v>102284</v>
      </c>
      <c r="J35" s="65">
        <f>J36</f>
        <v>54800.9</v>
      </c>
      <c r="K35" s="65">
        <f t="shared" si="5"/>
        <v>96.241396151706965</v>
      </c>
      <c r="L35" s="65">
        <f t="shared" si="6"/>
        <v>53.577196824527782</v>
      </c>
    </row>
    <row r="36" spans="2:12" x14ac:dyDescent="0.3">
      <c r="B36" s="66"/>
      <c r="C36" s="66"/>
      <c r="D36" s="66"/>
      <c r="E36" s="66" t="s">
        <v>90</v>
      </c>
      <c r="F36" s="66" t="s">
        <v>89</v>
      </c>
      <c r="G36" s="66">
        <v>56941.09</v>
      </c>
      <c r="H36" s="66">
        <v>102284</v>
      </c>
      <c r="I36" s="66">
        <v>102284</v>
      </c>
      <c r="J36" s="66">
        <v>54800.9</v>
      </c>
      <c r="K36" s="66">
        <f t="shared" si="5"/>
        <v>96.241396151706965</v>
      </c>
      <c r="L36" s="66">
        <f t="shared" si="6"/>
        <v>53.577196824527782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</f>
        <v>197855.41</v>
      </c>
      <c r="H37" s="65">
        <f>H38</f>
        <v>432000</v>
      </c>
      <c r="I37" s="65">
        <f>I38</f>
        <v>432000</v>
      </c>
      <c r="J37" s="65">
        <f>J38</f>
        <v>235893.18</v>
      </c>
      <c r="K37" s="65">
        <f t="shared" si="5"/>
        <v>119.22503407917934</v>
      </c>
      <c r="L37" s="65">
        <f t="shared" si="6"/>
        <v>54.604902777777781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197855.41</v>
      </c>
      <c r="H38" s="66">
        <v>432000</v>
      </c>
      <c r="I38" s="66">
        <v>432000</v>
      </c>
      <c r="J38" s="66">
        <v>235893.18</v>
      </c>
      <c r="K38" s="66">
        <f t="shared" si="5"/>
        <v>119.22503407917934</v>
      </c>
      <c r="L38" s="66">
        <f t="shared" si="6"/>
        <v>54.604902777777781</v>
      </c>
    </row>
    <row r="39" spans="2:12" x14ac:dyDescent="0.3">
      <c r="B39" s="65"/>
      <c r="C39" s="65" t="s">
        <v>95</v>
      </c>
      <c r="D39" s="65"/>
      <c r="E39" s="65"/>
      <c r="F39" s="65" t="s">
        <v>96</v>
      </c>
      <c r="G39" s="65">
        <f>G40+G45+G51+G61+G63</f>
        <v>375656.45</v>
      </c>
      <c r="H39" s="65">
        <f>H40+H45+H51+H61+H63</f>
        <v>787120</v>
      </c>
      <c r="I39" s="65">
        <f>I40+I45+I51+I61+I63</f>
        <v>787120</v>
      </c>
      <c r="J39" s="65">
        <f>J40+J45+J51+J61+J63</f>
        <v>432566.15</v>
      </c>
      <c r="K39" s="65">
        <f t="shared" si="5"/>
        <v>115.14940046949812</v>
      </c>
      <c r="L39" s="65">
        <f t="shared" si="6"/>
        <v>54.955553155808516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61853.32</v>
      </c>
      <c r="H40" s="65">
        <f>H41+H42+H43+H44</f>
        <v>129500</v>
      </c>
      <c r="I40" s="65">
        <f>I41+I42+I43+I44</f>
        <v>129500</v>
      </c>
      <c r="J40" s="65">
        <f>J41+J42+J43+J44</f>
        <v>57966.55</v>
      </c>
      <c r="K40" s="65">
        <f t="shared" si="5"/>
        <v>93.716149755583046</v>
      </c>
      <c r="L40" s="65">
        <f t="shared" si="6"/>
        <v>44.761814671814669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1255</v>
      </c>
      <c r="H41" s="66">
        <v>6500</v>
      </c>
      <c r="I41" s="66">
        <v>6500</v>
      </c>
      <c r="J41" s="66">
        <v>1505</v>
      </c>
      <c r="K41" s="66">
        <f t="shared" si="5"/>
        <v>119.92031872509961</v>
      </c>
      <c r="L41" s="66">
        <f t="shared" si="6"/>
        <v>23.153846153846153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59848.32</v>
      </c>
      <c r="H42" s="66">
        <v>120000</v>
      </c>
      <c r="I42" s="66">
        <v>120000</v>
      </c>
      <c r="J42" s="66">
        <v>55411.55</v>
      </c>
      <c r="K42" s="66">
        <f t="shared" si="5"/>
        <v>92.586642365232649</v>
      </c>
      <c r="L42" s="66">
        <f t="shared" si="6"/>
        <v>46.176291666666664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1000</v>
      </c>
      <c r="I43" s="66">
        <v>1000</v>
      </c>
      <c r="J43" s="66">
        <v>0</v>
      </c>
      <c r="K43" s="66" t="e">
        <f t="shared" si="5"/>
        <v>#DIV/0!</v>
      </c>
      <c r="L43" s="66">
        <f t="shared" si="6"/>
        <v>0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750</v>
      </c>
      <c r="H44" s="66">
        <v>2000</v>
      </c>
      <c r="I44" s="66">
        <v>2000</v>
      </c>
      <c r="J44" s="66">
        <v>1050</v>
      </c>
      <c r="K44" s="66">
        <f t="shared" si="5"/>
        <v>140</v>
      </c>
      <c r="L44" s="66">
        <f t="shared" si="6"/>
        <v>52.5</v>
      </c>
    </row>
    <row r="45" spans="2:12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</f>
        <v>40123.130000000005</v>
      </c>
      <c r="H45" s="65">
        <f>H46+H47+H48+H49+H50</f>
        <v>95900</v>
      </c>
      <c r="I45" s="65">
        <f>I46+I47+I48+I49+I50</f>
        <v>95900</v>
      </c>
      <c r="J45" s="65">
        <f>J46+J47+J48+J49+J50</f>
        <v>35431.43</v>
      </c>
      <c r="K45" s="65">
        <f t="shared" si="5"/>
        <v>88.306744762933491</v>
      </c>
      <c r="L45" s="65">
        <f t="shared" si="6"/>
        <v>36.946225234619398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15594.47</v>
      </c>
      <c r="H46" s="66">
        <v>44400</v>
      </c>
      <c r="I46" s="66">
        <v>44400</v>
      </c>
      <c r="J46" s="66">
        <v>9510.32</v>
      </c>
      <c r="K46" s="66">
        <f t="shared" si="5"/>
        <v>60.9852082180414</v>
      </c>
      <c r="L46" s="66">
        <f t="shared" si="6"/>
        <v>21.419639639639641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21781.21</v>
      </c>
      <c r="H47" s="66">
        <v>45000</v>
      </c>
      <c r="I47" s="66">
        <v>45000</v>
      </c>
      <c r="J47" s="66">
        <v>24944.61</v>
      </c>
      <c r="K47" s="66">
        <f t="shared" si="5"/>
        <v>114.52352738897426</v>
      </c>
      <c r="L47" s="66">
        <f t="shared" si="6"/>
        <v>55.43246666666667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2537.0100000000002</v>
      </c>
      <c r="H48" s="66">
        <v>4000</v>
      </c>
      <c r="I48" s="66">
        <v>4000</v>
      </c>
      <c r="J48" s="66">
        <v>976.5</v>
      </c>
      <c r="K48" s="66">
        <f t="shared" si="5"/>
        <v>38.49019120933697</v>
      </c>
      <c r="L48" s="66">
        <f t="shared" si="6"/>
        <v>24.412500000000001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210.44</v>
      </c>
      <c r="H49" s="66">
        <v>2000</v>
      </c>
      <c r="I49" s="66">
        <v>2000</v>
      </c>
      <c r="J49" s="66">
        <v>0</v>
      </c>
      <c r="K49" s="66">
        <f t="shared" si="5"/>
        <v>0</v>
      </c>
      <c r="L49" s="66">
        <f t="shared" si="6"/>
        <v>0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500</v>
      </c>
      <c r="I50" s="66">
        <v>500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3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270954.27</v>
      </c>
      <c r="H51" s="65">
        <f>H52+H53+H54+H55+H56+H57+H58+H59+H60</f>
        <v>554420</v>
      </c>
      <c r="I51" s="65">
        <f>I52+I53+I54+I55+I56+I57+I58+I59+I60</f>
        <v>554420</v>
      </c>
      <c r="J51" s="65">
        <f>J52+J53+J54+J55+J56+J57+J58+J59+J60</f>
        <v>335650.39</v>
      </c>
      <c r="K51" s="65">
        <f t="shared" si="5"/>
        <v>123.87713616766401</v>
      </c>
      <c r="L51" s="65">
        <f t="shared" si="6"/>
        <v>60.540815627141875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91588.24</v>
      </c>
      <c r="H52" s="66">
        <v>170000</v>
      </c>
      <c r="I52" s="66">
        <v>170000</v>
      </c>
      <c r="J52" s="66">
        <v>100358.43</v>
      </c>
      <c r="K52" s="66">
        <f t="shared" si="5"/>
        <v>109.57567259726794</v>
      </c>
      <c r="L52" s="66">
        <f t="shared" si="6"/>
        <v>59.034370588235291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13052.07</v>
      </c>
      <c r="H53" s="66">
        <v>30000</v>
      </c>
      <c r="I53" s="66">
        <v>30000</v>
      </c>
      <c r="J53" s="66">
        <v>10029.36</v>
      </c>
      <c r="K53" s="66">
        <f t="shared" si="5"/>
        <v>76.841144737961102</v>
      </c>
      <c r="L53" s="66">
        <f t="shared" si="6"/>
        <v>33.431199999999997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2000</v>
      </c>
      <c r="H54" s="66">
        <v>6000</v>
      </c>
      <c r="I54" s="66">
        <v>6000</v>
      </c>
      <c r="J54" s="66">
        <v>480</v>
      </c>
      <c r="K54" s="66">
        <f t="shared" si="5"/>
        <v>24</v>
      </c>
      <c r="L54" s="66">
        <f t="shared" si="6"/>
        <v>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11906.59</v>
      </c>
      <c r="H55" s="66">
        <v>15000</v>
      </c>
      <c r="I55" s="66">
        <v>15000</v>
      </c>
      <c r="J55" s="66">
        <v>11066.23</v>
      </c>
      <c r="K55" s="66">
        <f t="shared" si="5"/>
        <v>92.942059817294449</v>
      </c>
      <c r="L55" s="66">
        <f t="shared" si="6"/>
        <v>73.774866666666668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9557.07</v>
      </c>
      <c r="H56" s="66">
        <v>23000</v>
      </c>
      <c r="I56" s="66">
        <v>23000</v>
      </c>
      <c r="J56" s="66">
        <v>10748.3</v>
      </c>
      <c r="K56" s="66">
        <f t="shared" si="5"/>
        <v>112.46438500502769</v>
      </c>
      <c r="L56" s="66">
        <f t="shared" si="6"/>
        <v>46.731739130434782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230</v>
      </c>
      <c r="H57" s="66">
        <v>6420</v>
      </c>
      <c r="I57" s="66">
        <v>6420</v>
      </c>
      <c r="J57" s="66">
        <v>120</v>
      </c>
      <c r="K57" s="66">
        <f t="shared" si="5"/>
        <v>52.173913043478258</v>
      </c>
      <c r="L57" s="66">
        <f t="shared" si="6"/>
        <v>1.8691588785046729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131887.95000000001</v>
      </c>
      <c r="H58" s="66">
        <v>298000</v>
      </c>
      <c r="I58" s="66">
        <v>298000</v>
      </c>
      <c r="J58" s="66">
        <v>199697.2</v>
      </c>
      <c r="K58" s="66">
        <f t="shared" si="5"/>
        <v>151.41428765857682</v>
      </c>
      <c r="L58" s="66">
        <f t="shared" si="6"/>
        <v>67.012483221476515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82.5</v>
      </c>
      <c r="H59" s="66">
        <v>500</v>
      </c>
      <c r="I59" s="66">
        <v>500</v>
      </c>
      <c r="J59" s="66">
        <v>250.97</v>
      </c>
      <c r="K59" s="66">
        <f t="shared" si="5"/>
        <v>304.20606060606059</v>
      </c>
      <c r="L59" s="66">
        <f t="shared" si="6"/>
        <v>50.194000000000003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10649.85</v>
      </c>
      <c r="H60" s="66">
        <v>5500</v>
      </c>
      <c r="I60" s="66">
        <v>5500</v>
      </c>
      <c r="J60" s="66">
        <v>2899.9</v>
      </c>
      <c r="K60" s="66">
        <f t="shared" si="5"/>
        <v>27.229491495185378</v>
      </c>
      <c r="L60" s="66">
        <f t="shared" si="6"/>
        <v>52.725454545454546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</f>
        <v>1268.8599999999999</v>
      </c>
      <c r="H61" s="65">
        <f>H62</f>
        <v>2000</v>
      </c>
      <c r="I61" s="65">
        <f>I62</f>
        <v>2000</v>
      </c>
      <c r="J61" s="65">
        <f>J62</f>
        <v>411.89</v>
      </c>
      <c r="K61" s="65">
        <f t="shared" ref="K61:K80" si="7">(J61*100)/G61</f>
        <v>32.461422063899882</v>
      </c>
      <c r="L61" s="65">
        <f t="shared" ref="L61:L80" si="8">(J61*100)/I61</f>
        <v>20.5945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1268.8599999999999</v>
      </c>
      <c r="H62" s="66">
        <v>2000</v>
      </c>
      <c r="I62" s="66">
        <v>2000</v>
      </c>
      <c r="J62" s="66">
        <v>411.89</v>
      </c>
      <c r="K62" s="66">
        <f t="shared" si="7"/>
        <v>32.461422063899882</v>
      </c>
      <c r="L62" s="66">
        <f t="shared" si="8"/>
        <v>20.5945</v>
      </c>
    </row>
    <row r="63" spans="2:12" x14ac:dyDescent="0.3">
      <c r="B63" s="65"/>
      <c r="C63" s="65"/>
      <c r="D63" s="65" t="s">
        <v>143</v>
      </c>
      <c r="E63" s="65"/>
      <c r="F63" s="65" t="s">
        <v>144</v>
      </c>
      <c r="G63" s="65">
        <f>G64+G65+G66+G67+G68</f>
        <v>1456.87</v>
      </c>
      <c r="H63" s="65">
        <f>H64+H65+H66+H67+H68</f>
        <v>5300</v>
      </c>
      <c r="I63" s="65">
        <f>I64+I65+I66+I67+I68</f>
        <v>5300</v>
      </c>
      <c r="J63" s="65">
        <f>J64+J65+J66+J67+J68</f>
        <v>3105.8899999999994</v>
      </c>
      <c r="K63" s="65">
        <f t="shared" si="7"/>
        <v>213.18923445468707</v>
      </c>
      <c r="L63" s="65">
        <f t="shared" si="8"/>
        <v>58.601698113207533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0</v>
      </c>
      <c r="I64" s="66">
        <v>0</v>
      </c>
      <c r="J64" s="66">
        <v>2177.12</v>
      </c>
      <c r="K64" s="66" t="e">
        <f t="shared" si="7"/>
        <v>#DIV/0!</v>
      </c>
      <c r="L64" s="66" t="e">
        <f t="shared" si="8"/>
        <v>#DIV/0!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581.15</v>
      </c>
      <c r="H65" s="66">
        <v>2000</v>
      </c>
      <c r="I65" s="66">
        <v>2000</v>
      </c>
      <c r="J65" s="66">
        <v>858.95</v>
      </c>
      <c r="K65" s="66">
        <f t="shared" si="7"/>
        <v>147.80177234793084</v>
      </c>
      <c r="L65" s="66">
        <f t="shared" si="8"/>
        <v>42.947499999999998</v>
      </c>
    </row>
    <row r="66" spans="2:12" x14ac:dyDescent="0.3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2000</v>
      </c>
      <c r="I66" s="66">
        <v>2000</v>
      </c>
      <c r="J66" s="66">
        <v>6.1</v>
      </c>
      <c r="K66" s="66" t="e">
        <f t="shared" si="7"/>
        <v>#DIV/0!</v>
      </c>
      <c r="L66" s="66">
        <f t="shared" si="8"/>
        <v>0.30499999999999999</v>
      </c>
    </row>
    <row r="67" spans="2:12" x14ac:dyDescent="0.3">
      <c r="B67" s="66"/>
      <c r="C67" s="66"/>
      <c r="D67" s="66"/>
      <c r="E67" s="66" t="s">
        <v>151</v>
      </c>
      <c r="F67" s="66" t="s">
        <v>152</v>
      </c>
      <c r="G67" s="66">
        <v>875.72</v>
      </c>
      <c r="H67" s="66">
        <v>300</v>
      </c>
      <c r="I67" s="66">
        <v>300</v>
      </c>
      <c r="J67" s="66">
        <v>63.72</v>
      </c>
      <c r="K67" s="66">
        <f t="shared" si="7"/>
        <v>7.2762983602064581</v>
      </c>
      <c r="L67" s="66">
        <f t="shared" si="8"/>
        <v>21.24</v>
      </c>
    </row>
    <row r="68" spans="2:12" x14ac:dyDescent="0.3">
      <c r="B68" s="66"/>
      <c r="C68" s="66"/>
      <c r="D68" s="66"/>
      <c r="E68" s="66" t="s">
        <v>153</v>
      </c>
      <c r="F68" s="66" t="s">
        <v>144</v>
      </c>
      <c r="G68" s="66">
        <v>0</v>
      </c>
      <c r="H68" s="66">
        <v>1000</v>
      </c>
      <c r="I68" s="66">
        <v>1000</v>
      </c>
      <c r="J68" s="66">
        <v>0</v>
      </c>
      <c r="K68" s="66" t="e">
        <f t="shared" si="7"/>
        <v>#DIV/0!</v>
      </c>
      <c r="L68" s="66">
        <f t="shared" si="8"/>
        <v>0</v>
      </c>
    </row>
    <row r="69" spans="2:12" x14ac:dyDescent="0.3">
      <c r="B69" s="65"/>
      <c r="C69" s="65" t="s">
        <v>154</v>
      </c>
      <c r="D69" s="65"/>
      <c r="E69" s="65"/>
      <c r="F69" s="65" t="s">
        <v>155</v>
      </c>
      <c r="G69" s="65">
        <f>G70+G72</f>
        <v>1113.17</v>
      </c>
      <c r="H69" s="65">
        <f>H70+H72</f>
        <v>4180</v>
      </c>
      <c r="I69" s="65">
        <f>I70+I72</f>
        <v>4180</v>
      </c>
      <c r="J69" s="65">
        <f>J70+J72</f>
        <v>2031.02</v>
      </c>
      <c r="K69" s="65">
        <f t="shared" si="7"/>
        <v>182.45371326931195</v>
      </c>
      <c r="L69" s="65">
        <f t="shared" si="8"/>
        <v>48.588995215311002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163.16999999999999</v>
      </c>
      <c r="H70" s="65">
        <f>H71</f>
        <v>1285</v>
      </c>
      <c r="I70" s="65">
        <f>I71</f>
        <v>1285</v>
      </c>
      <c r="J70" s="65">
        <f>J71</f>
        <v>681.02</v>
      </c>
      <c r="K70" s="65">
        <f t="shared" si="7"/>
        <v>417.36838879696023</v>
      </c>
      <c r="L70" s="65">
        <f t="shared" si="8"/>
        <v>52.997665369649802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163.16999999999999</v>
      </c>
      <c r="H71" s="66">
        <v>1285</v>
      </c>
      <c r="I71" s="66">
        <v>1285</v>
      </c>
      <c r="J71" s="66">
        <v>681.02</v>
      </c>
      <c r="K71" s="66">
        <f t="shared" si="7"/>
        <v>417.36838879696023</v>
      </c>
      <c r="L71" s="66">
        <f t="shared" si="8"/>
        <v>52.997665369649802</v>
      </c>
    </row>
    <row r="72" spans="2:12" x14ac:dyDescent="0.3">
      <c r="B72" s="65"/>
      <c r="C72" s="65"/>
      <c r="D72" s="65" t="s">
        <v>160</v>
      </c>
      <c r="E72" s="65"/>
      <c r="F72" s="65" t="s">
        <v>161</v>
      </c>
      <c r="G72" s="65">
        <f>G73</f>
        <v>950</v>
      </c>
      <c r="H72" s="65">
        <f>H73</f>
        <v>2895</v>
      </c>
      <c r="I72" s="65">
        <f>I73</f>
        <v>2895</v>
      </c>
      <c r="J72" s="65">
        <f>J73</f>
        <v>1350</v>
      </c>
      <c r="K72" s="65">
        <f t="shared" si="7"/>
        <v>142.10526315789474</v>
      </c>
      <c r="L72" s="65">
        <f t="shared" si="8"/>
        <v>46.632124352331608</v>
      </c>
    </row>
    <row r="73" spans="2:12" x14ac:dyDescent="0.3">
      <c r="B73" s="66"/>
      <c r="C73" s="66"/>
      <c r="D73" s="66"/>
      <c r="E73" s="66" t="s">
        <v>162</v>
      </c>
      <c r="F73" s="66" t="s">
        <v>163</v>
      </c>
      <c r="G73" s="66">
        <v>950</v>
      </c>
      <c r="H73" s="66">
        <v>2895</v>
      </c>
      <c r="I73" s="66">
        <v>2895</v>
      </c>
      <c r="J73" s="66">
        <v>1350</v>
      </c>
      <c r="K73" s="66">
        <f t="shared" si="7"/>
        <v>142.10526315789474</v>
      </c>
      <c r="L73" s="66">
        <f t="shared" si="8"/>
        <v>46.632124352331608</v>
      </c>
    </row>
    <row r="74" spans="2:12" x14ac:dyDescent="0.3">
      <c r="B74" s="65" t="s">
        <v>164</v>
      </c>
      <c r="C74" s="65"/>
      <c r="D74" s="65"/>
      <c r="E74" s="65"/>
      <c r="F74" s="65" t="s">
        <v>165</v>
      </c>
      <c r="G74" s="65">
        <f>G75+G78</f>
        <v>4177.84</v>
      </c>
      <c r="H74" s="65">
        <f>H75+H78</f>
        <v>185100</v>
      </c>
      <c r="I74" s="65">
        <f>I75+I78</f>
        <v>185100</v>
      </c>
      <c r="J74" s="65">
        <f>J75+J78</f>
        <v>11997.86</v>
      </c>
      <c r="K74" s="65">
        <f t="shared" si="7"/>
        <v>287.17854202171458</v>
      </c>
      <c r="L74" s="65">
        <f t="shared" si="8"/>
        <v>6.4818260399783902</v>
      </c>
    </row>
    <row r="75" spans="2:12" x14ac:dyDescent="0.3">
      <c r="B75" s="65"/>
      <c r="C75" s="65" t="s">
        <v>166</v>
      </c>
      <c r="D75" s="65"/>
      <c r="E75" s="65"/>
      <c r="F75" s="65" t="s">
        <v>167</v>
      </c>
      <c r="G75" s="65">
        <f t="shared" ref="G75:J76" si="9">G76</f>
        <v>1740.34</v>
      </c>
      <c r="H75" s="65">
        <f t="shared" si="9"/>
        <v>6600</v>
      </c>
      <c r="I75" s="65">
        <f t="shared" si="9"/>
        <v>6600</v>
      </c>
      <c r="J75" s="65">
        <f t="shared" si="9"/>
        <v>3497.86</v>
      </c>
      <c r="K75" s="65">
        <f t="shared" si="7"/>
        <v>200.98716342783595</v>
      </c>
      <c r="L75" s="65">
        <f t="shared" si="8"/>
        <v>52.99787878787879</v>
      </c>
    </row>
    <row r="76" spans="2:12" x14ac:dyDescent="0.3">
      <c r="B76" s="65"/>
      <c r="C76" s="65"/>
      <c r="D76" s="65" t="s">
        <v>168</v>
      </c>
      <c r="E76" s="65"/>
      <c r="F76" s="65" t="s">
        <v>169</v>
      </c>
      <c r="G76" s="65">
        <f t="shared" si="9"/>
        <v>1740.34</v>
      </c>
      <c r="H76" s="65">
        <f t="shared" si="9"/>
        <v>6600</v>
      </c>
      <c r="I76" s="65">
        <f t="shared" si="9"/>
        <v>6600</v>
      </c>
      <c r="J76" s="65">
        <f t="shared" si="9"/>
        <v>3497.86</v>
      </c>
      <c r="K76" s="65">
        <f t="shared" si="7"/>
        <v>200.98716342783595</v>
      </c>
      <c r="L76" s="65">
        <f t="shared" si="8"/>
        <v>52.99787878787879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1740.34</v>
      </c>
      <c r="H77" s="66">
        <v>6600</v>
      </c>
      <c r="I77" s="66">
        <v>6600</v>
      </c>
      <c r="J77" s="66">
        <v>3497.86</v>
      </c>
      <c r="K77" s="66">
        <f t="shared" si="7"/>
        <v>200.98716342783595</v>
      </c>
      <c r="L77" s="66">
        <f t="shared" si="8"/>
        <v>52.99787878787879</v>
      </c>
    </row>
    <row r="78" spans="2:12" x14ac:dyDescent="0.3">
      <c r="B78" s="65"/>
      <c r="C78" s="65" t="s">
        <v>172</v>
      </c>
      <c r="D78" s="65"/>
      <c r="E78" s="65"/>
      <c r="F78" s="65" t="s">
        <v>173</v>
      </c>
      <c r="G78" s="65">
        <f t="shared" ref="G78:J79" si="10">G79</f>
        <v>2437.5</v>
      </c>
      <c r="H78" s="65">
        <f t="shared" si="10"/>
        <v>178500</v>
      </c>
      <c r="I78" s="65">
        <f t="shared" si="10"/>
        <v>178500</v>
      </c>
      <c r="J78" s="65">
        <f t="shared" si="10"/>
        <v>8500</v>
      </c>
      <c r="K78" s="65">
        <f t="shared" si="7"/>
        <v>348.71794871794873</v>
      </c>
      <c r="L78" s="65">
        <f t="shared" si="8"/>
        <v>4.7619047619047619</v>
      </c>
    </row>
    <row r="79" spans="2:12" x14ac:dyDescent="0.3">
      <c r="B79" s="65"/>
      <c r="C79" s="65"/>
      <c r="D79" s="65" t="s">
        <v>174</v>
      </c>
      <c r="E79" s="65"/>
      <c r="F79" s="65" t="s">
        <v>175</v>
      </c>
      <c r="G79" s="65">
        <f t="shared" si="10"/>
        <v>2437.5</v>
      </c>
      <c r="H79" s="65">
        <f t="shared" si="10"/>
        <v>178500</v>
      </c>
      <c r="I79" s="65">
        <f t="shared" si="10"/>
        <v>178500</v>
      </c>
      <c r="J79" s="65">
        <f t="shared" si="10"/>
        <v>8500</v>
      </c>
      <c r="K79" s="65">
        <f t="shared" si="7"/>
        <v>348.71794871794873</v>
      </c>
      <c r="L79" s="65">
        <f t="shared" si="8"/>
        <v>4.7619047619047619</v>
      </c>
    </row>
    <row r="80" spans="2:12" x14ac:dyDescent="0.3">
      <c r="B80" s="66"/>
      <c r="C80" s="66"/>
      <c r="D80" s="66"/>
      <c r="E80" s="66" t="s">
        <v>176</v>
      </c>
      <c r="F80" s="66" t="s">
        <v>175</v>
      </c>
      <c r="G80" s="66">
        <v>2437.5</v>
      </c>
      <c r="H80" s="66">
        <v>178500</v>
      </c>
      <c r="I80" s="66">
        <v>178500</v>
      </c>
      <c r="J80" s="66">
        <v>8500</v>
      </c>
      <c r="K80" s="66">
        <f t="shared" si="7"/>
        <v>348.71794871794873</v>
      </c>
      <c r="L80" s="66">
        <f t="shared" si="8"/>
        <v>4.7619047619047619</v>
      </c>
    </row>
    <row r="81" spans="2:12" x14ac:dyDescent="0.3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3" sqref="F13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5" t="s">
        <v>16</v>
      </c>
      <c r="C2" s="95"/>
      <c r="D2" s="95"/>
      <c r="E2" s="95"/>
      <c r="F2" s="95"/>
      <c r="G2" s="95"/>
      <c r="H2" s="95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C7+C9+C11+C13</f>
        <v>1881224.11</v>
      </c>
      <c r="D6" s="71">
        <f>D7+D9+D11+D13</f>
        <v>3754084</v>
      </c>
      <c r="E6" s="71">
        <f>E7+E9+E11+E13</f>
        <v>3754084</v>
      </c>
      <c r="F6" s="71">
        <f>F7+F9+F11+F13</f>
        <v>2194175.1799999997</v>
      </c>
      <c r="G6" s="72">
        <f t="shared" ref="G6:G21" si="0">(F6*100)/C6</f>
        <v>116.63550176379567</v>
      </c>
      <c r="H6" s="72">
        <f t="shared" ref="H6:H21" si="1">(F6*100)/E6</f>
        <v>58.44768470817381</v>
      </c>
    </row>
    <row r="7" spans="1:8" x14ac:dyDescent="0.3">
      <c r="A7"/>
      <c r="B7" s="8" t="s">
        <v>177</v>
      </c>
      <c r="C7" s="71">
        <f>C8</f>
        <v>1881087.33</v>
      </c>
      <c r="D7" s="71">
        <f>D8</f>
        <v>3753684</v>
      </c>
      <c r="E7" s="71">
        <f>E8</f>
        <v>3753684</v>
      </c>
      <c r="F7" s="71">
        <f>F8</f>
        <v>2184981.61</v>
      </c>
      <c r="G7" s="72">
        <f t="shared" si="0"/>
        <v>116.15524570036841</v>
      </c>
      <c r="H7" s="72">
        <f t="shared" si="1"/>
        <v>58.208991753168355</v>
      </c>
    </row>
    <row r="8" spans="1:8" x14ac:dyDescent="0.3">
      <c r="A8"/>
      <c r="B8" s="16" t="s">
        <v>178</v>
      </c>
      <c r="C8" s="73">
        <v>1881087.33</v>
      </c>
      <c r="D8" s="73">
        <v>3753684</v>
      </c>
      <c r="E8" s="73">
        <v>3753684</v>
      </c>
      <c r="F8" s="74">
        <v>2184981.61</v>
      </c>
      <c r="G8" s="70">
        <f t="shared" si="0"/>
        <v>116.15524570036841</v>
      </c>
      <c r="H8" s="70">
        <f t="shared" si="1"/>
        <v>58.208991753168355</v>
      </c>
    </row>
    <row r="9" spans="1:8" x14ac:dyDescent="0.3">
      <c r="A9"/>
      <c r="B9" s="8" t="s">
        <v>179</v>
      </c>
      <c r="C9" s="71">
        <f>C10</f>
        <v>136.16</v>
      </c>
      <c r="D9" s="71">
        <f>D10</f>
        <v>400</v>
      </c>
      <c r="E9" s="71">
        <f>E10</f>
        <v>400</v>
      </c>
      <c r="F9" s="71">
        <f>F10</f>
        <v>192.82</v>
      </c>
      <c r="G9" s="72">
        <f t="shared" si="0"/>
        <v>141.61280846063454</v>
      </c>
      <c r="H9" s="72">
        <f t="shared" si="1"/>
        <v>48.204999999999998</v>
      </c>
    </row>
    <row r="10" spans="1:8" x14ac:dyDescent="0.3">
      <c r="A10"/>
      <c r="B10" s="16" t="s">
        <v>180</v>
      </c>
      <c r="C10" s="73">
        <v>136.16</v>
      </c>
      <c r="D10" s="73">
        <v>400</v>
      </c>
      <c r="E10" s="73">
        <v>400</v>
      </c>
      <c r="F10" s="74">
        <v>192.82</v>
      </c>
      <c r="G10" s="70">
        <f t="shared" si="0"/>
        <v>141.61280846063454</v>
      </c>
      <c r="H10" s="70">
        <f t="shared" si="1"/>
        <v>48.204999999999998</v>
      </c>
    </row>
    <row r="11" spans="1:8" x14ac:dyDescent="0.3">
      <c r="A11"/>
      <c r="B11" s="8" t="s">
        <v>181</v>
      </c>
      <c r="C11" s="71">
        <f>C12</f>
        <v>0.62</v>
      </c>
      <c r="D11" s="71">
        <f>D12</f>
        <v>0</v>
      </c>
      <c r="E11" s="71">
        <f>E12</f>
        <v>0</v>
      </c>
      <c r="F11" s="71">
        <f>F12</f>
        <v>0.75</v>
      </c>
      <c r="G11" s="72">
        <f t="shared" si="0"/>
        <v>120.96774193548387</v>
      </c>
      <c r="H11" s="72" t="e">
        <f t="shared" si="1"/>
        <v>#DIV/0!</v>
      </c>
    </row>
    <row r="12" spans="1:8" x14ac:dyDescent="0.3">
      <c r="A12"/>
      <c r="B12" s="16" t="s">
        <v>182</v>
      </c>
      <c r="C12" s="73">
        <v>0.62</v>
      </c>
      <c r="D12" s="73">
        <v>0</v>
      </c>
      <c r="E12" s="73">
        <v>0</v>
      </c>
      <c r="F12" s="74">
        <v>0.75</v>
      </c>
      <c r="G12" s="70">
        <f t="shared" si="0"/>
        <v>120.96774193548387</v>
      </c>
      <c r="H12" s="70" t="e">
        <f t="shared" si="1"/>
        <v>#DIV/0!</v>
      </c>
    </row>
    <row r="13" spans="1:8" x14ac:dyDescent="0.3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9000</v>
      </c>
      <c r="G13" s="72" t="e">
        <f t="shared" si="0"/>
        <v>#DIV/0!</v>
      </c>
      <c r="H13" s="72" t="e">
        <f t="shared" si="1"/>
        <v>#DIV/0!</v>
      </c>
    </row>
    <row r="14" spans="1:8" x14ac:dyDescent="0.3">
      <c r="A14"/>
      <c r="B14" s="16" t="s">
        <v>184</v>
      </c>
      <c r="C14" s="73">
        <v>0</v>
      </c>
      <c r="D14" s="73">
        <v>0</v>
      </c>
      <c r="E14" s="73">
        <v>0</v>
      </c>
      <c r="F14" s="74">
        <v>9000</v>
      </c>
      <c r="G14" s="70" t="e">
        <f t="shared" si="0"/>
        <v>#DIV/0!</v>
      </c>
      <c r="H14" s="70" t="e">
        <f t="shared" si="1"/>
        <v>#DIV/0!</v>
      </c>
    </row>
    <row r="15" spans="1:8" x14ac:dyDescent="0.3">
      <c r="B15" s="8" t="s">
        <v>32</v>
      </c>
      <c r="C15" s="75">
        <f>C16+C18+C20</f>
        <v>1881223.49</v>
      </c>
      <c r="D15" s="75">
        <f>D16+D18+D20</f>
        <v>3754084</v>
      </c>
      <c r="E15" s="75">
        <f>E16+E18+E20</f>
        <v>3754084</v>
      </c>
      <c r="F15" s="75">
        <f>F16+F18+F20</f>
        <v>2187249.77</v>
      </c>
      <c r="G15" s="72">
        <f t="shared" si="0"/>
        <v>116.26740690974468</v>
      </c>
      <c r="H15" s="72">
        <f t="shared" si="1"/>
        <v>58.263208015590486</v>
      </c>
    </row>
    <row r="16" spans="1:8" x14ac:dyDescent="0.3">
      <c r="A16"/>
      <c r="B16" s="8" t="s">
        <v>177</v>
      </c>
      <c r="C16" s="75">
        <f>C17</f>
        <v>1881087.33</v>
      </c>
      <c r="D16" s="75">
        <f>D17</f>
        <v>3753684</v>
      </c>
      <c r="E16" s="75">
        <f>E17</f>
        <v>3753684</v>
      </c>
      <c r="F16" s="75">
        <f>F17</f>
        <v>2184981.61</v>
      </c>
      <c r="G16" s="72">
        <f t="shared" si="0"/>
        <v>116.15524570036841</v>
      </c>
      <c r="H16" s="72">
        <f t="shared" si="1"/>
        <v>58.208991753168355</v>
      </c>
    </row>
    <row r="17" spans="1:8" x14ac:dyDescent="0.3">
      <c r="A17"/>
      <c r="B17" s="16" t="s">
        <v>178</v>
      </c>
      <c r="C17" s="73">
        <v>1881087.33</v>
      </c>
      <c r="D17" s="73">
        <v>3753684</v>
      </c>
      <c r="E17" s="76">
        <v>3753684</v>
      </c>
      <c r="F17" s="74">
        <v>2184981.61</v>
      </c>
      <c r="G17" s="70">
        <f t="shared" si="0"/>
        <v>116.15524570036841</v>
      </c>
      <c r="H17" s="70">
        <f t="shared" si="1"/>
        <v>58.208991753168355</v>
      </c>
    </row>
    <row r="18" spans="1:8" x14ac:dyDescent="0.3">
      <c r="A18"/>
      <c r="B18" s="8" t="s">
        <v>179</v>
      </c>
      <c r="C18" s="75">
        <f>C19</f>
        <v>136.16</v>
      </c>
      <c r="D18" s="75">
        <f>D19</f>
        <v>400</v>
      </c>
      <c r="E18" s="75">
        <f>E19</f>
        <v>400</v>
      </c>
      <c r="F18" s="75">
        <f>F19</f>
        <v>91.04</v>
      </c>
      <c r="G18" s="72">
        <f t="shared" si="0"/>
        <v>66.862514688601649</v>
      </c>
      <c r="H18" s="72">
        <f t="shared" si="1"/>
        <v>22.76</v>
      </c>
    </row>
    <row r="19" spans="1:8" x14ac:dyDescent="0.3">
      <c r="A19"/>
      <c r="B19" s="16" t="s">
        <v>180</v>
      </c>
      <c r="C19" s="73">
        <v>136.16</v>
      </c>
      <c r="D19" s="73">
        <v>400</v>
      </c>
      <c r="E19" s="76">
        <v>400</v>
      </c>
      <c r="F19" s="74">
        <v>91.04</v>
      </c>
      <c r="G19" s="70">
        <f t="shared" si="0"/>
        <v>66.862514688601649</v>
      </c>
      <c r="H19" s="70">
        <f t="shared" si="1"/>
        <v>22.76</v>
      </c>
    </row>
    <row r="20" spans="1:8" x14ac:dyDescent="0.3">
      <c r="A20"/>
      <c r="B20" s="8" t="s">
        <v>183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2177.12</v>
      </c>
      <c r="G20" s="72" t="e">
        <f t="shared" si="0"/>
        <v>#DIV/0!</v>
      </c>
      <c r="H20" s="72" t="e">
        <f t="shared" si="1"/>
        <v>#DIV/0!</v>
      </c>
    </row>
    <row r="21" spans="1:8" x14ac:dyDescent="0.3">
      <c r="A21"/>
      <c r="B21" s="16" t="s">
        <v>184</v>
      </c>
      <c r="C21" s="73">
        <v>0</v>
      </c>
      <c r="D21" s="73">
        <v>0</v>
      </c>
      <c r="E21" s="76">
        <v>0</v>
      </c>
      <c r="F21" s="74">
        <v>2177.12</v>
      </c>
      <c r="G21" s="70" t="e">
        <f t="shared" si="0"/>
        <v>#DIV/0!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17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1881223.49</v>
      </c>
      <c r="D6" s="75">
        <f t="shared" si="0"/>
        <v>3754084</v>
      </c>
      <c r="E6" s="75">
        <f t="shared" si="0"/>
        <v>3754084</v>
      </c>
      <c r="F6" s="75">
        <f t="shared" si="0"/>
        <v>2187249.77</v>
      </c>
      <c r="G6" s="70">
        <f>(F6*100)/C6</f>
        <v>116.26740690974468</v>
      </c>
      <c r="H6" s="70">
        <f>(F6*100)/E6</f>
        <v>58.263208015590486</v>
      </c>
    </row>
    <row r="7" spans="2:8" x14ac:dyDescent="0.3">
      <c r="B7" s="8" t="s">
        <v>185</v>
      </c>
      <c r="C7" s="75">
        <f t="shared" si="0"/>
        <v>1881223.49</v>
      </c>
      <c r="D7" s="75">
        <f t="shared" si="0"/>
        <v>3754084</v>
      </c>
      <c r="E7" s="75">
        <f t="shared" si="0"/>
        <v>3754084</v>
      </c>
      <c r="F7" s="75">
        <f t="shared" si="0"/>
        <v>2187249.77</v>
      </c>
      <c r="G7" s="70">
        <f>(F7*100)/C7</f>
        <v>116.26740690974468</v>
      </c>
      <c r="H7" s="70">
        <f>(F7*100)/E7</f>
        <v>58.263208015590486</v>
      </c>
    </row>
    <row r="8" spans="2:8" x14ac:dyDescent="0.3">
      <c r="B8" s="11" t="s">
        <v>186</v>
      </c>
      <c r="C8" s="73">
        <v>1881223.49</v>
      </c>
      <c r="D8" s="73">
        <v>3754084</v>
      </c>
      <c r="E8" s="73">
        <v>3754084</v>
      </c>
      <c r="F8" s="74">
        <v>2187249.77</v>
      </c>
      <c r="G8" s="70">
        <f>(F8*100)/C8</f>
        <v>116.26740690974468</v>
      </c>
      <c r="H8" s="70">
        <f>(F8*100)/E8</f>
        <v>58.263208015590486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3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19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7"/>
  <sheetViews>
    <sheetView zoomScale="85" zoomScaleNormal="85" workbookViewId="0">
      <selection activeCell="I84" sqref="I84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187</v>
      </c>
      <c r="C1" s="39"/>
    </row>
    <row r="2" spans="1:6" ht="15" customHeight="1" x14ac:dyDescent="0.25">
      <c r="A2" s="41" t="s">
        <v>34</v>
      </c>
      <c r="B2" s="42" t="s">
        <v>188</v>
      </c>
      <c r="C2" s="39"/>
    </row>
    <row r="3" spans="1:6" s="39" customFormat="1" ht="43.5" customHeight="1" x14ac:dyDescent="0.25">
      <c r="A3" s="43" t="s">
        <v>35</v>
      </c>
      <c r="B3" s="37" t="s">
        <v>189</v>
      </c>
    </row>
    <row r="4" spans="1:6" s="39" customFormat="1" x14ac:dyDescent="0.25">
      <c r="A4" s="43" t="s">
        <v>36</v>
      </c>
      <c r="B4" s="44" t="s">
        <v>190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191</v>
      </c>
      <c r="B7" s="46"/>
      <c r="C7" s="77">
        <f>C13+C56</f>
        <v>3753684</v>
      </c>
      <c r="D7" s="77">
        <f>D13+D56</f>
        <v>3753684</v>
      </c>
      <c r="E7" s="77">
        <f>E13+E56</f>
        <v>2184981.61</v>
      </c>
      <c r="F7" s="77">
        <f>(E7*100)/D7</f>
        <v>58.208991753168355</v>
      </c>
    </row>
    <row r="8" spans="1:6" x14ac:dyDescent="0.25">
      <c r="A8" s="47" t="s">
        <v>80</v>
      </c>
      <c r="B8" s="46"/>
      <c r="C8" s="77">
        <f>C69</f>
        <v>400</v>
      </c>
      <c r="D8" s="77">
        <f>D69</f>
        <v>400</v>
      </c>
      <c r="E8" s="77">
        <f>E69</f>
        <v>91.04</v>
      </c>
      <c r="F8" s="77">
        <f>(E8*100)/D8</f>
        <v>22.76</v>
      </c>
    </row>
    <row r="9" spans="1:6" x14ac:dyDescent="0.25">
      <c r="A9" s="47" t="s">
        <v>192</v>
      </c>
      <c r="B9" s="46"/>
      <c r="C9" s="77"/>
      <c r="D9" s="77"/>
      <c r="E9" s="77"/>
      <c r="F9" s="77" t="e">
        <f>(E9*100)/D9</f>
        <v>#DIV/0!</v>
      </c>
    </row>
    <row r="10" spans="1:6" x14ac:dyDescent="0.25">
      <c r="A10" s="47" t="s">
        <v>193</v>
      </c>
      <c r="B10" s="46"/>
      <c r="C10" s="77">
        <f>C83</f>
        <v>0</v>
      </c>
      <c r="D10" s="77">
        <f>D83</f>
        <v>0</v>
      </c>
      <c r="E10" s="77">
        <f>E83</f>
        <v>2177.12</v>
      </c>
      <c r="F10" s="77" t="e">
        <f>(E10*100)/D10</f>
        <v>#DIV/0!</v>
      </c>
    </row>
    <row r="11" spans="1:6" s="57" customFormat="1" x14ac:dyDescent="0.25"/>
    <row r="12" spans="1:6" ht="39.6" x14ac:dyDescent="0.25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5">
      <c r="A13" s="49" t="s">
        <v>78</v>
      </c>
      <c r="B13" s="50" t="s">
        <v>79</v>
      </c>
      <c r="C13" s="80">
        <f>C14+C22+C51</f>
        <v>3568584</v>
      </c>
      <c r="D13" s="80">
        <f>D14+D22+D51</f>
        <v>3568584</v>
      </c>
      <c r="E13" s="80">
        <f>E14+E22+E51</f>
        <v>2172983.75</v>
      </c>
      <c r="F13" s="81">
        <f>(E13*100)/D13</f>
        <v>60.892044295440435</v>
      </c>
    </row>
    <row r="14" spans="1:6" ht="13.8" thickBot="1" x14ac:dyDescent="0.3">
      <c r="A14" s="51" t="s">
        <v>80</v>
      </c>
      <c r="B14" s="52" t="s">
        <v>81</v>
      </c>
      <c r="C14" s="82">
        <f>C15+C18+C20</f>
        <v>2777684</v>
      </c>
      <c r="D14" s="82">
        <f>D15+D18+D20</f>
        <v>2777684</v>
      </c>
      <c r="E14" s="82">
        <f>E15+E18+E20</f>
        <v>1740654.7399999998</v>
      </c>
      <c r="F14" s="81">
        <f>(E14*100)/D14</f>
        <v>62.665686233567236</v>
      </c>
    </row>
    <row r="15" spans="1:6" ht="13.8" thickBot="1" x14ac:dyDescent="0.3">
      <c r="A15" s="53" t="s">
        <v>82</v>
      </c>
      <c r="B15" s="54" t="s">
        <v>83</v>
      </c>
      <c r="C15" s="83">
        <f>C16+C17</f>
        <v>2243400</v>
      </c>
      <c r="D15" s="83">
        <f>D16+D17</f>
        <v>2243400</v>
      </c>
      <c r="E15" s="83">
        <f>E16+E17</f>
        <v>1449960.66</v>
      </c>
      <c r="F15" s="83">
        <f>(E15*100)/D15</f>
        <v>64.632284033163941</v>
      </c>
    </row>
    <row r="16" spans="1:6" ht="13.8" thickTop="1" x14ac:dyDescent="0.25">
      <c r="A16" s="55" t="s">
        <v>84</v>
      </c>
      <c r="B16" s="56" t="s">
        <v>85</v>
      </c>
      <c r="C16" s="84">
        <v>2221320</v>
      </c>
      <c r="D16" s="84">
        <v>2221320</v>
      </c>
      <c r="E16" s="84">
        <v>1438492.2</v>
      </c>
      <c r="F16" s="84"/>
    </row>
    <row r="17" spans="1:6" x14ac:dyDescent="0.25">
      <c r="A17" s="55" t="s">
        <v>86</v>
      </c>
      <c r="B17" s="56" t="s">
        <v>87</v>
      </c>
      <c r="C17" s="84">
        <v>22080</v>
      </c>
      <c r="D17" s="84">
        <v>22080</v>
      </c>
      <c r="E17" s="84">
        <v>11468.46</v>
      </c>
      <c r="F17" s="84"/>
    </row>
    <row r="18" spans="1:6" x14ac:dyDescent="0.25">
      <c r="A18" s="53" t="s">
        <v>88</v>
      </c>
      <c r="B18" s="54" t="s">
        <v>89</v>
      </c>
      <c r="C18" s="83">
        <f>C19</f>
        <v>102284</v>
      </c>
      <c r="D18" s="83">
        <f>D19</f>
        <v>102284</v>
      </c>
      <c r="E18" s="83">
        <f>E19</f>
        <v>54800.9</v>
      </c>
      <c r="F18" s="83">
        <f>(E18*100)/D18</f>
        <v>53.577196824527782</v>
      </c>
    </row>
    <row r="19" spans="1:6" x14ac:dyDescent="0.25">
      <c r="A19" s="55" t="s">
        <v>90</v>
      </c>
      <c r="B19" s="56" t="s">
        <v>89</v>
      </c>
      <c r="C19" s="84">
        <v>102284</v>
      </c>
      <c r="D19" s="84">
        <v>102284</v>
      </c>
      <c r="E19" s="84">
        <v>54800.9</v>
      </c>
      <c r="F19" s="84"/>
    </row>
    <row r="20" spans="1:6" x14ac:dyDescent="0.25">
      <c r="A20" s="53" t="s">
        <v>91</v>
      </c>
      <c r="B20" s="54" t="s">
        <v>92</v>
      </c>
      <c r="C20" s="83">
        <f>C21</f>
        <v>432000</v>
      </c>
      <c r="D20" s="83">
        <f>D21</f>
        <v>432000</v>
      </c>
      <c r="E20" s="83">
        <f>E21</f>
        <v>235893.18</v>
      </c>
      <c r="F20" s="83">
        <f>(E20*100)/D20</f>
        <v>54.604902777777781</v>
      </c>
    </row>
    <row r="21" spans="1:6" x14ac:dyDescent="0.25">
      <c r="A21" s="55" t="s">
        <v>93</v>
      </c>
      <c r="B21" s="56" t="s">
        <v>94</v>
      </c>
      <c r="C21" s="84">
        <v>432000</v>
      </c>
      <c r="D21" s="84">
        <v>432000</v>
      </c>
      <c r="E21" s="84">
        <v>235893.18</v>
      </c>
      <c r="F21" s="84"/>
    </row>
    <row r="22" spans="1:6" x14ac:dyDescent="0.25">
      <c r="A22" s="51" t="s">
        <v>95</v>
      </c>
      <c r="B22" s="52" t="s">
        <v>96</v>
      </c>
      <c r="C22" s="82">
        <f>C23+C28+C34+C44+C46</f>
        <v>786720</v>
      </c>
      <c r="D22" s="82">
        <f>D23+D28+D34+D44+D46</f>
        <v>786720</v>
      </c>
      <c r="E22" s="82">
        <f>E23+E28+E34+E44+E46</f>
        <v>430297.99000000005</v>
      </c>
      <c r="F22" s="81">
        <f>(E22*100)/D22</f>
        <v>54.695188885499299</v>
      </c>
    </row>
    <row r="23" spans="1:6" x14ac:dyDescent="0.25">
      <c r="A23" s="53" t="s">
        <v>97</v>
      </c>
      <c r="B23" s="54" t="s">
        <v>98</v>
      </c>
      <c r="C23" s="83">
        <f>C24+C25+C26+C27</f>
        <v>129500</v>
      </c>
      <c r="D23" s="83">
        <f>D24+D25+D26+D27</f>
        <v>129500</v>
      </c>
      <c r="E23" s="83">
        <f>E24+E25+E26+E27</f>
        <v>57966.55</v>
      </c>
      <c r="F23" s="83">
        <f>(E23*100)/D23</f>
        <v>44.761814671814669</v>
      </c>
    </row>
    <row r="24" spans="1:6" x14ac:dyDescent="0.25">
      <c r="A24" s="55" t="s">
        <v>99</v>
      </c>
      <c r="B24" s="56" t="s">
        <v>100</v>
      </c>
      <c r="C24" s="84">
        <v>6500</v>
      </c>
      <c r="D24" s="84">
        <v>6500</v>
      </c>
      <c r="E24" s="84">
        <v>1505</v>
      </c>
      <c r="F24" s="84"/>
    </row>
    <row r="25" spans="1:6" ht="26.4" x14ac:dyDescent="0.25">
      <c r="A25" s="55" t="s">
        <v>101</v>
      </c>
      <c r="B25" s="56" t="s">
        <v>102</v>
      </c>
      <c r="C25" s="84">
        <v>120000</v>
      </c>
      <c r="D25" s="84">
        <v>120000</v>
      </c>
      <c r="E25" s="84">
        <v>55411.55</v>
      </c>
      <c r="F25" s="84"/>
    </row>
    <row r="26" spans="1:6" x14ac:dyDescent="0.25">
      <c r="A26" s="55" t="s">
        <v>103</v>
      </c>
      <c r="B26" s="56" t="s">
        <v>104</v>
      </c>
      <c r="C26" s="84">
        <v>1000</v>
      </c>
      <c r="D26" s="84">
        <v>1000</v>
      </c>
      <c r="E26" s="84">
        <v>0</v>
      </c>
      <c r="F26" s="84"/>
    </row>
    <row r="27" spans="1:6" x14ac:dyDescent="0.25">
      <c r="A27" s="55" t="s">
        <v>105</v>
      </c>
      <c r="B27" s="56" t="s">
        <v>106</v>
      </c>
      <c r="C27" s="84">
        <v>2000</v>
      </c>
      <c r="D27" s="84">
        <v>2000</v>
      </c>
      <c r="E27" s="84">
        <v>1050</v>
      </c>
      <c r="F27" s="84"/>
    </row>
    <row r="28" spans="1:6" x14ac:dyDescent="0.25">
      <c r="A28" s="53" t="s">
        <v>107</v>
      </c>
      <c r="B28" s="54" t="s">
        <v>108</v>
      </c>
      <c r="C28" s="83">
        <f>C29+C30+C31+C32+C33</f>
        <v>95500</v>
      </c>
      <c r="D28" s="83">
        <f>D29+D30+D31+D32+D33</f>
        <v>95500</v>
      </c>
      <c r="E28" s="83">
        <f>E29+E30+E31+E32+E33</f>
        <v>35340.39</v>
      </c>
      <c r="F28" s="83">
        <f>(E28*100)/D28</f>
        <v>37.005643979057595</v>
      </c>
    </row>
    <row r="29" spans="1:6" x14ac:dyDescent="0.25">
      <c r="A29" s="55" t="s">
        <v>109</v>
      </c>
      <c r="B29" s="56" t="s">
        <v>110</v>
      </c>
      <c r="C29" s="84">
        <v>44000</v>
      </c>
      <c r="D29" s="84">
        <v>44000</v>
      </c>
      <c r="E29" s="84">
        <v>9419.2800000000007</v>
      </c>
      <c r="F29" s="84"/>
    </row>
    <row r="30" spans="1:6" x14ac:dyDescent="0.25">
      <c r="A30" s="55" t="s">
        <v>111</v>
      </c>
      <c r="B30" s="56" t="s">
        <v>112</v>
      </c>
      <c r="C30" s="84">
        <v>45000</v>
      </c>
      <c r="D30" s="84">
        <v>45000</v>
      </c>
      <c r="E30" s="84">
        <v>24944.61</v>
      </c>
      <c r="F30" s="84"/>
    </row>
    <row r="31" spans="1:6" x14ac:dyDescent="0.25">
      <c r="A31" s="55" t="s">
        <v>113</v>
      </c>
      <c r="B31" s="56" t="s">
        <v>114</v>
      </c>
      <c r="C31" s="84">
        <v>4000</v>
      </c>
      <c r="D31" s="84">
        <v>4000</v>
      </c>
      <c r="E31" s="84">
        <v>976.5</v>
      </c>
      <c r="F31" s="84"/>
    </row>
    <row r="32" spans="1:6" x14ac:dyDescent="0.25">
      <c r="A32" s="55" t="s">
        <v>115</v>
      </c>
      <c r="B32" s="56" t="s">
        <v>116</v>
      </c>
      <c r="C32" s="84">
        <v>2000</v>
      </c>
      <c r="D32" s="84">
        <v>2000</v>
      </c>
      <c r="E32" s="84">
        <v>0</v>
      </c>
      <c r="F32" s="84"/>
    </row>
    <row r="33" spans="1:6" x14ac:dyDescent="0.25">
      <c r="A33" s="55" t="s">
        <v>117</v>
      </c>
      <c r="B33" s="56" t="s">
        <v>118</v>
      </c>
      <c r="C33" s="84">
        <v>500</v>
      </c>
      <c r="D33" s="84">
        <v>500</v>
      </c>
      <c r="E33" s="84">
        <v>0</v>
      </c>
      <c r="F33" s="84"/>
    </row>
    <row r="34" spans="1:6" x14ac:dyDescent="0.25">
      <c r="A34" s="53" t="s">
        <v>119</v>
      </c>
      <c r="B34" s="54" t="s">
        <v>120</v>
      </c>
      <c r="C34" s="83">
        <f>C35+C36+C37+C38+C39+C40+C41+C42+C43</f>
        <v>554420</v>
      </c>
      <c r="D34" s="83">
        <f>D35+D36+D37+D38+D39+D40+D41+D42+D43</f>
        <v>554420</v>
      </c>
      <c r="E34" s="83">
        <f>E35+E36+E37+E38+E39+E40+E41+E42+E43</f>
        <v>335650.39</v>
      </c>
      <c r="F34" s="83">
        <f>(E34*100)/D34</f>
        <v>60.540815627141875</v>
      </c>
    </row>
    <row r="35" spans="1:6" x14ac:dyDescent="0.25">
      <c r="A35" s="55" t="s">
        <v>121</v>
      </c>
      <c r="B35" s="56" t="s">
        <v>122</v>
      </c>
      <c r="C35" s="84">
        <v>170000</v>
      </c>
      <c r="D35" s="84">
        <v>170000</v>
      </c>
      <c r="E35" s="84">
        <v>100358.43</v>
      </c>
      <c r="F35" s="84"/>
    </row>
    <row r="36" spans="1:6" x14ac:dyDescent="0.25">
      <c r="A36" s="55" t="s">
        <v>123</v>
      </c>
      <c r="B36" s="56" t="s">
        <v>124</v>
      </c>
      <c r="C36" s="84">
        <v>30000</v>
      </c>
      <c r="D36" s="84">
        <v>30000</v>
      </c>
      <c r="E36" s="84">
        <v>10029.36</v>
      </c>
      <c r="F36" s="84"/>
    </row>
    <row r="37" spans="1:6" x14ac:dyDescent="0.25">
      <c r="A37" s="55" t="s">
        <v>125</v>
      </c>
      <c r="B37" s="56" t="s">
        <v>126</v>
      </c>
      <c r="C37" s="84">
        <v>6000</v>
      </c>
      <c r="D37" s="84">
        <v>6000</v>
      </c>
      <c r="E37" s="84">
        <v>480</v>
      </c>
      <c r="F37" s="84"/>
    </row>
    <row r="38" spans="1:6" x14ac:dyDescent="0.25">
      <c r="A38" s="55" t="s">
        <v>127</v>
      </c>
      <c r="B38" s="56" t="s">
        <v>128</v>
      </c>
      <c r="C38" s="84">
        <v>15000</v>
      </c>
      <c r="D38" s="84">
        <v>15000</v>
      </c>
      <c r="E38" s="84">
        <v>11066.23</v>
      </c>
      <c r="F38" s="84"/>
    </row>
    <row r="39" spans="1:6" x14ac:dyDescent="0.25">
      <c r="A39" s="55" t="s">
        <v>129</v>
      </c>
      <c r="B39" s="56" t="s">
        <v>130</v>
      </c>
      <c r="C39" s="84">
        <v>23000</v>
      </c>
      <c r="D39" s="84">
        <v>23000</v>
      </c>
      <c r="E39" s="84">
        <v>10748.3</v>
      </c>
      <c r="F39" s="84"/>
    </row>
    <row r="40" spans="1:6" x14ac:dyDescent="0.25">
      <c r="A40" s="55" t="s">
        <v>131</v>
      </c>
      <c r="B40" s="56" t="s">
        <v>132</v>
      </c>
      <c r="C40" s="84">
        <v>6420</v>
      </c>
      <c r="D40" s="84">
        <v>6420</v>
      </c>
      <c r="E40" s="84">
        <v>120</v>
      </c>
      <c r="F40" s="84"/>
    </row>
    <row r="41" spans="1:6" x14ac:dyDescent="0.25">
      <c r="A41" s="55" t="s">
        <v>133</v>
      </c>
      <c r="B41" s="56" t="s">
        <v>134</v>
      </c>
      <c r="C41" s="84">
        <v>298000</v>
      </c>
      <c r="D41" s="84">
        <v>298000</v>
      </c>
      <c r="E41" s="84">
        <v>199697.2</v>
      </c>
      <c r="F41" s="84"/>
    </row>
    <row r="42" spans="1:6" x14ac:dyDescent="0.25">
      <c r="A42" s="55" t="s">
        <v>135</v>
      </c>
      <c r="B42" s="56" t="s">
        <v>136</v>
      </c>
      <c r="C42" s="84">
        <v>500</v>
      </c>
      <c r="D42" s="84">
        <v>500</v>
      </c>
      <c r="E42" s="84">
        <v>250.97</v>
      </c>
      <c r="F42" s="84"/>
    </row>
    <row r="43" spans="1:6" x14ac:dyDescent="0.25">
      <c r="A43" s="55" t="s">
        <v>137</v>
      </c>
      <c r="B43" s="56" t="s">
        <v>138</v>
      </c>
      <c r="C43" s="84">
        <v>5500</v>
      </c>
      <c r="D43" s="84">
        <v>5500</v>
      </c>
      <c r="E43" s="84">
        <v>2899.9</v>
      </c>
      <c r="F43" s="84"/>
    </row>
    <row r="44" spans="1:6" x14ac:dyDescent="0.25">
      <c r="A44" s="53" t="s">
        <v>139</v>
      </c>
      <c r="B44" s="54" t="s">
        <v>140</v>
      </c>
      <c r="C44" s="83">
        <f>C45</f>
        <v>2000</v>
      </c>
      <c r="D44" s="83">
        <f>D45</f>
        <v>2000</v>
      </c>
      <c r="E44" s="83">
        <f>E45</f>
        <v>411.89</v>
      </c>
      <c r="F44" s="83">
        <f>(E44*100)/D44</f>
        <v>20.5945</v>
      </c>
    </row>
    <row r="45" spans="1:6" ht="26.4" x14ac:dyDescent="0.25">
      <c r="A45" s="55" t="s">
        <v>141</v>
      </c>
      <c r="B45" s="56" t="s">
        <v>142</v>
      </c>
      <c r="C45" s="84">
        <v>2000</v>
      </c>
      <c r="D45" s="84">
        <v>2000</v>
      </c>
      <c r="E45" s="84">
        <v>411.89</v>
      </c>
      <c r="F45" s="84"/>
    </row>
    <row r="46" spans="1:6" x14ac:dyDescent="0.25">
      <c r="A46" s="53" t="s">
        <v>143</v>
      </c>
      <c r="B46" s="54" t="s">
        <v>144</v>
      </c>
      <c r="C46" s="83">
        <f>C47+C48+C49+C50</f>
        <v>5300</v>
      </c>
      <c r="D46" s="83">
        <f>D47+D48+D49+D50</f>
        <v>5300</v>
      </c>
      <c r="E46" s="83">
        <f>E47+E48+E49+E50</f>
        <v>928.7700000000001</v>
      </c>
      <c r="F46" s="83">
        <f>(E46*100)/D46</f>
        <v>17.523962264150946</v>
      </c>
    </row>
    <row r="47" spans="1:6" x14ac:dyDescent="0.25">
      <c r="A47" s="55" t="s">
        <v>147</v>
      </c>
      <c r="B47" s="56" t="s">
        <v>148</v>
      </c>
      <c r="C47" s="84">
        <v>2000</v>
      </c>
      <c r="D47" s="84">
        <v>2000</v>
      </c>
      <c r="E47" s="84">
        <v>858.95</v>
      </c>
      <c r="F47" s="84"/>
    </row>
    <row r="48" spans="1:6" x14ac:dyDescent="0.25">
      <c r="A48" s="55" t="s">
        <v>149</v>
      </c>
      <c r="B48" s="56" t="s">
        <v>150</v>
      </c>
      <c r="C48" s="84">
        <v>2000</v>
      </c>
      <c r="D48" s="84">
        <v>2000</v>
      </c>
      <c r="E48" s="84">
        <v>6.1</v>
      </c>
      <c r="F48" s="84"/>
    </row>
    <row r="49" spans="1:6" x14ac:dyDescent="0.25">
      <c r="A49" s="55" t="s">
        <v>151</v>
      </c>
      <c r="B49" s="56" t="s">
        <v>152</v>
      </c>
      <c r="C49" s="84">
        <v>300</v>
      </c>
      <c r="D49" s="84">
        <v>300</v>
      </c>
      <c r="E49" s="84">
        <v>63.72</v>
      </c>
      <c r="F49" s="84"/>
    </row>
    <row r="50" spans="1:6" x14ac:dyDescent="0.25">
      <c r="A50" s="55" t="s">
        <v>153</v>
      </c>
      <c r="B50" s="56" t="s">
        <v>144</v>
      </c>
      <c r="C50" s="84">
        <v>1000</v>
      </c>
      <c r="D50" s="84">
        <v>1000</v>
      </c>
      <c r="E50" s="84">
        <v>0</v>
      </c>
      <c r="F50" s="84"/>
    </row>
    <row r="51" spans="1:6" x14ac:dyDescent="0.25">
      <c r="A51" s="51" t="s">
        <v>154</v>
      </c>
      <c r="B51" s="52" t="s">
        <v>155</v>
      </c>
      <c r="C51" s="82">
        <f>C52+C54</f>
        <v>4180</v>
      </c>
      <c r="D51" s="82">
        <f>D52+D54</f>
        <v>4180</v>
      </c>
      <c r="E51" s="82">
        <f>E52+E54</f>
        <v>2031.02</v>
      </c>
      <c r="F51" s="81">
        <f>(E51*100)/D51</f>
        <v>48.588995215311002</v>
      </c>
    </row>
    <row r="52" spans="1:6" x14ac:dyDescent="0.25">
      <c r="A52" s="53" t="s">
        <v>156</v>
      </c>
      <c r="B52" s="54" t="s">
        <v>157</v>
      </c>
      <c r="C52" s="83">
        <f>C53</f>
        <v>1285</v>
      </c>
      <c r="D52" s="83">
        <f>D53</f>
        <v>1285</v>
      </c>
      <c r="E52" s="83">
        <f>E53</f>
        <v>681.02</v>
      </c>
      <c r="F52" s="83">
        <f>(E52*100)/D52</f>
        <v>52.997665369649802</v>
      </c>
    </row>
    <row r="53" spans="1:6" ht="26.4" x14ac:dyDescent="0.25">
      <c r="A53" s="55" t="s">
        <v>158</v>
      </c>
      <c r="B53" s="56" t="s">
        <v>159</v>
      </c>
      <c r="C53" s="84">
        <v>1285</v>
      </c>
      <c r="D53" s="84">
        <v>1285</v>
      </c>
      <c r="E53" s="84">
        <v>681.02</v>
      </c>
      <c r="F53" s="84"/>
    </row>
    <row r="54" spans="1:6" x14ac:dyDescent="0.25">
      <c r="A54" s="53" t="s">
        <v>160</v>
      </c>
      <c r="B54" s="54" t="s">
        <v>161</v>
      </c>
      <c r="C54" s="83">
        <f>C55</f>
        <v>2895</v>
      </c>
      <c r="D54" s="83">
        <f>D55</f>
        <v>2895</v>
      </c>
      <c r="E54" s="83">
        <f>E55</f>
        <v>1350</v>
      </c>
      <c r="F54" s="83">
        <f>(E54*100)/D54</f>
        <v>46.632124352331608</v>
      </c>
    </row>
    <row r="55" spans="1:6" x14ac:dyDescent="0.25">
      <c r="A55" s="55" t="s">
        <v>162</v>
      </c>
      <c r="B55" s="56" t="s">
        <v>163</v>
      </c>
      <c r="C55" s="84">
        <v>2895</v>
      </c>
      <c r="D55" s="84">
        <v>2895</v>
      </c>
      <c r="E55" s="84">
        <v>1350</v>
      </c>
      <c r="F55" s="84"/>
    </row>
    <row r="56" spans="1:6" x14ac:dyDescent="0.25">
      <c r="A56" s="49" t="s">
        <v>164</v>
      </c>
      <c r="B56" s="50" t="s">
        <v>165</v>
      </c>
      <c r="C56" s="80">
        <f>C57+C60</f>
        <v>185100</v>
      </c>
      <c r="D56" s="80">
        <f>D57+D60</f>
        <v>185100</v>
      </c>
      <c r="E56" s="80">
        <f>E57+E60</f>
        <v>11997.86</v>
      </c>
      <c r="F56" s="81">
        <f>(E56*100)/D56</f>
        <v>6.4818260399783902</v>
      </c>
    </row>
    <row r="57" spans="1:6" x14ac:dyDescent="0.25">
      <c r="A57" s="51" t="s">
        <v>166</v>
      </c>
      <c r="B57" s="52" t="s">
        <v>167</v>
      </c>
      <c r="C57" s="82">
        <f t="shared" ref="C57:E58" si="0">C58</f>
        <v>6600</v>
      </c>
      <c r="D57" s="82">
        <f t="shared" si="0"/>
        <v>6600</v>
      </c>
      <c r="E57" s="82">
        <f t="shared" si="0"/>
        <v>3497.86</v>
      </c>
      <c r="F57" s="81">
        <f>(E57*100)/D57</f>
        <v>52.99787878787879</v>
      </c>
    </row>
    <row r="58" spans="1:6" x14ac:dyDescent="0.25">
      <c r="A58" s="53" t="s">
        <v>168</v>
      </c>
      <c r="B58" s="54" t="s">
        <v>169</v>
      </c>
      <c r="C58" s="83">
        <f t="shared" si="0"/>
        <v>6600</v>
      </c>
      <c r="D58" s="83">
        <f t="shared" si="0"/>
        <v>6600</v>
      </c>
      <c r="E58" s="83">
        <f t="shared" si="0"/>
        <v>3497.86</v>
      </c>
      <c r="F58" s="83">
        <f>(E58*100)/D58</f>
        <v>52.99787878787879</v>
      </c>
    </row>
    <row r="59" spans="1:6" x14ac:dyDescent="0.25">
      <c r="A59" s="55" t="s">
        <v>170</v>
      </c>
      <c r="B59" s="56" t="s">
        <v>171</v>
      </c>
      <c r="C59" s="84">
        <v>6600</v>
      </c>
      <c r="D59" s="84">
        <v>6600</v>
      </c>
      <c r="E59" s="84">
        <v>3497.86</v>
      </c>
      <c r="F59" s="84"/>
    </row>
    <row r="60" spans="1:6" x14ac:dyDescent="0.25">
      <c r="A60" s="51" t="s">
        <v>172</v>
      </c>
      <c r="B60" s="52" t="s">
        <v>173</v>
      </c>
      <c r="C60" s="82">
        <f t="shared" ref="C60:E61" si="1">C61</f>
        <v>178500</v>
      </c>
      <c r="D60" s="82">
        <f t="shared" si="1"/>
        <v>178500</v>
      </c>
      <c r="E60" s="82">
        <f t="shared" si="1"/>
        <v>8500</v>
      </c>
      <c r="F60" s="81">
        <f>(E60*100)/D60</f>
        <v>4.7619047619047619</v>
      </c>
    </row>
    <row r="61" spans="1:6" x14ac:dyDescent="0.25">
      <c r="A61" s="53" t="s">
        <v>174</v>
      </c>
      <c r="B61" s="54" t="s">
        <v>175</v>
      </c>
      <c r="C61" s="83">
        <f t="shared" si="1"/>
        <v>178500</v>
      </c>
      <c r="D61" s="83">
        <f t="shared" si="1"/>
        <v>178500</v>
      </c>
      <c r="E61" s="83">
        <f t="shared" si="1"/>
        <v>8500</v>
      </c>
      <c r="F61" s="83">
        <f>(E61*100)/D61</f>
        <v>4.7619047619047619</v>
      </c>
    </row>
    <row r="62" spans="1:6" x14ac:dyDescent="0.25">
      <c r="A62" s="55" t="s">
        <v>176</v>
      </c>
      <c r="B62" s="56" t="s">
        <v>175</v>
      </c>
      <c r="C62" s="84">
        <v>178500</v>
      </c>
      <c r="D62" s="84">
        <v>178500</v>
      </c>
      <c r="E62" s="84">
        <v>8500</v>
      </c>
      <c r="F62" s="84"/>
    </row>
    <row r="63" spans="1:6" x14ac:dyDescent="0.25">
      <c r="A63" s="49" t="s">
        <v>50</v>
      </c>
      <c r="B63" s="50" t="s">
        <v>51</v>
      </c>
      <c r="C63" s="80">
        <f t="shared" ref="C63:E64" si="2">C64</f>
        <v>3753684</v>
      </c>
      <c r="D63" s="80">
        <f t="shared" si="2"/>
        <v>3753684</v>
      </c>
      <c r="E63" s="80">
        <f t="shared" si="2"/>
        <v>0</v>
      </c>
      <c r="F63" s="81">
        <f>(E64*100)/D64</f>
        <v>0</v>
      </c>
    </row>
    <row r="64" spans="1:6" x14ac:dyDescent="0.25">
      <c r="A64" s="51" t="s">
        <v>70</v>
      </c>
      <c r="B64" s="52" t="s">
        <v>71</v>
      </c>
      <c r="C64" s="82">
        <f t="shared" si="2"/>
        <v>3753684</v>
      </c>
      <c r="D64" s="82">
        <f t="shared" si="2"/>
        <v>3753684</v>
      </c>
      <c r="E64" s="82">
        <f t="shared" si="2"/>
        <v>0</v>
      </c>
      <c r="F64" s="81">
        <f>(E65*100)/D65</f>
        <v>0</v>
      </c>
    </row>
    <row r="65" spans="1:6" ht="26.4" x14ac:dyDescent="0.25">
      <c r="A65" s="53" t="s">
        <v>72</v>
      </c>
      <c r="B65" s="54" t="s">
        <v>73</v>
      </c>
      <c r="C65" s="83">
        <f>C66+C67</f>
        <v>3753684</v>
      </c>
      <c r="D65" s="83">
        <f>D66+D67</f>
        <v>3753684</v>
      </c>
      <c r="E65" s="83">
        <f>E66+E67</f>
        <v>0</v>
      </c>
      <c r="F65" s="83">
        <f>(E66*100)/D66</f>
        <v>0</v>
      </c>
    </row>
    <row r="66" spans="1:6" x14ac:dyDescent="0.25">
      <c r="A66" s="55" t="s">
        <v>74</v>
      </c>
      <c r="B66" s="56" t="s">
        <v>75</v>
      </c>
      <c r="C66" s="84">
        <v>3568584</v>
      </c>
      <c r="D66" s="84">
        <v>3568584</v>
      </c>
      <c r="E66" s="84">
        <v>0</v>
      </c>
      <c r="F66" s="84"/>
    </row>
    <row r="67" spans="1:6" ht="26.4" x14ac:dyDescent="0.25">
      <c r="A67" s="55" t="s">
        <v>76</v>
      </c>
      <c r="B67" s="56" t="s">
        <v>77</v>
      </c>
      <c r="C67" s="84">
        <v>185100</v>
      </c>
      <c r="D67" s="84">
        <v>185100</v>
      </c>
      <c r="E67" s="84">
        <v>0</v>
      </c>
      <c r="F67" s="84"/>
    </row>
    <row r="68" spans="1:6" x14ac:dyDescent="0.25">
      <c r="A68" s="48" t="s">
        <v>191</v>
      </c>
      <c r="B68" s="48" t="s">
        <v>199</v>
      </c>
      <c r="C68" s="78"/>
      <c r="D68" s="78"/>
      <c r="E68" s="78"/>
      <c r="F68" s="79" t="e">
        <f>(E68*100)/D68</f>
        <v>#DIV/0!</v>
      </c>
    </row>
    <row r="69" spans="1:6" x14ac:dyDescent="0.25">
      <c r="A69" s="49" t="s">
        <v>78</v>
      </c>
      <c r="B69" s="50" t="s">
        <v>79</v>
      </c>
      <c r="C69" s="80">
        <f t="shared" ref="C69:E71" si="3">C70</f>
        <v>400</v>
      </c>
      <c r="D69" s="80">
        <f t="shared" si="3"/>
        <v>400</v>
      </c>
      <c r="E69" s="80">
        <f t="shared" si="3"/>
        <v>91.04</v>
      </c>
      <c r="F69" s="81">
        <f>(E69*100)/D69</f>
        <v>22.76</v>
      </c>
    </row>
    <row r="70" spans="1:6" x14ac:dyDescent="0.25">
      <c r="A70" s="51" t="s">
        <v>95</v>
      </c>
      <c r="B70" s="52" t="s">
        <v>96</v>
      </c>
      <c r="C70" s="82">
        <f t="shared" si="3"/>
        <v>400</v>
      </c>
      <c r="D70" s="82">
        <f t="shared" si="3"/>
        <v>400</v>
      </c>
      <c r="E70" s="82">
        <f t="shared" si="3"/>
        <v>91.04</v>
      </c>
      <c r="F70" s="81">
        <f>(E70*100)/D70</f>
        <v>22.76</v>
      </c>
    </row>
    <row r="71" spans="1:6" x14ac:dyDescent="0.25">
      <c r="A71" s="53" t="s">
        <v>107</v>
      </c>
      <c r="B71" s="54" t="s">
        <v>108</v>
      </c>
      <c r="C71" s="83">
        <f t="shared" si="3"/>
        <v>400</v>
      </c>
      <c r="D71" s="83">
        <f t="shared" si="3"/>
        <v>400</v>
      </c>
      <c r="E71" s="83">
        <f t="shared" si="3"/>
        <v>91.04</v>
      </c>
      <c r="F71" s="83">
        <f>(E71*100)/D71</f>
        <v>22.76</v>
      </c>
    </row>
    <row r="72" spans="1:6" x14ac:dyDescent="0.25">
      <c r="A72" s="55" t="s">
        <v>109</v>
      </c>
      <c r="B72" s="56" t="s">
        <v>110</v>
      </c>
      <c r="C72" s="84">
        <v>400</v>
      </c>
      <c r="D72" s="84">
        <v>400</v>
      </c>
      <c r="E72" s="84">
        <v>91.04</v>
      </c>
      <c r="F72" s="84"/>
    </row>
    <row r="73" spans="1:6" x14ac:dyDescent="0.25">
      <c r="A73" s="49" t="s">
        <v>50</v>
      </c>
      <c r="B73" s="50" t="s">
        <v>51</v>
      </c>
      <c r="C73" s="80">
        <f t="shared" ref="C73:E75" si="4">C74</f>
        <v>400</v>
      </c>
      <c r="D73" s="80">
        <f t="shared" si="4"/>
        <v>400</v>
      </c>
      <c r="E73" s="80">
        <f t="shared" si="4"/>
        <v>0</v>
      </c>
      <c r="F73" s="81">
        <f>(E74*100)/D74</f>
        <v>0</v>
      </c>
    </row>
    <row r="74" spans="1:6" x14ac:dyDescent="0.25">
      <c r="A74" s="51" t="s">
        <v>64</v>
      </c>
      <c r="B74" s="52" t="s">
        <v>65</v>
      </c>
      <c r="C74" s="82">
        <f t="shared" si="4"/>
        <v>400</v>
      </c>
      <c r="D74" s="82">
        <f t="shared" si="4"/>
        <v>400</v>
      </c>
      <c r="E74" s="82">
        <f t="shared" si="4"/>
        <v>0</v>
      </c>
      <c r="F74" s="81">
        <f>(E75*100)/D75</f>
        <v>0</v>
      </c>
    </row>
    <row r="75" spans="1:6" x14ac:dyDescent="0.25">
      <c r="A75" s="53" t="s">
        <v>66</v>
      </c>
      <c r="B75" s="54" t="s">
        <v>67</v>
      </c>
      <c r="C75" s="83">
        <f t="shared" si="4"/>
        <v>400</v>
      </c>
      <c r="D75" s="83">
        <f t="shared" si="4"/>
        <v>400</v>
      </c>
      <c r="E75" s="83">
        <f t="shared" si="4"/>
        <v>0</v>
      </c>
      <c r="F75" s="83">
        <f>(E76*100)/D76</f>
        <v>0</v>
      </c>
    </row>
    <row r="76" spans="1:6" x14ac:dyDescent="0.25">
      <c r="A76" s="55" t="s">
        <v>68</v>
      </c>
      <c r="B76" s="56" t="s">
        <v>69</v>
      </c>
      <c r="C76" s="84">
        <v>400</v>
      </c>
      <c r="D76" s="84">
        <v>400</v>
      </c>
      <c r="E76" s="84">
        <v>0</v>
      </c>
      <c r="F76" s="84"/>
    </row>
    <row r="77" spans="1:6" x14ac:dyDescent="0.25">
      <c r="A77" s="48" t="s">
        <v>80</v>
      </c>
      <c r="B77" s="48" t="s">
        <v>200</v>
      </c>
      <c r="C77" s="78"/>
      <c r="D77" s="78"/>
      <c r="E77" s="78"/>
      <c r="F77" s="79" t="e">
        <f>(E77*100)/D77</f>
        <v>#DIV/0!</v>
      </c>
    </row>
    <row r="78" spans="1:6" x14ac:dyDescent="0.25">
      <c r="A78" s="49" t="s">
        <v>50</v>
      </c>
      <c r="B78" s="50" t="s">
        <v>51</v>
      </c>
      <c r="C78" s="80">
        <f t="shared" ref="C78:E80" si="5">C79</f>
        <v>0</v>
      </c>
      <c r="D78" s="80">
        <f t="shared" si="5"/>
        <v>0</v>
      </c>
      <c r="E78" s="80">
        <f t="shared" si="5"/>
        <v>0</v>
      </c>
      <c r="F78" s="81" t="e">
        <f>(E79*100)/D79</f>
        <v>#DIV/0!</v>
      </c>
    </row>
    <row r="79" spans="1:6" x14ac:dyDescent="0.25">
      <c r="A79" s="51" t="s">
        <v>58</v>
      </c>
      <c r="B79" s="52" t="s">
        <v>59</v>
      </c>
      <c r="C79" s="82">
        <f t="shared" si="5"/>
        <v>0</v>
      </c>
      <c r="D79" s="82">
        <f t="shared" si="5"/>
        <v>0</v>
      </c>
      <c r="E79" s="82">
        <f t="shared" si="5"/>
        <v>0</v>
      </c>
      <c r="F79" s="81" t="e">
        <f>(E80*100)/D80</f>
        <v>#DIV/0!</v>
      </c>
    </row>
    <row r="80" spans="1:6" x14ac:dyDescent="0.25">
      <c r="A80" s="53" t="s">
        <v>60</v>
      </c>
      <c r="B80" s="54" t="s">
        <v>61</v>
      </c>
      <c r="C80" s="83">
        <f t="shared" si="5"/>
        <v>0</v>
      </c>
      <c r="D80" s="83">
        <f t="shared" si="5"/>
        <v>0</v>
      </c>
      <c r="E80" s="83">
        <f t="shared" si="5"/>
        <v>0</v>
      </c>
      <c r="F80" s="83" t="e">
        <f>(E81*100)/D81</f>
        <v>#DIV/0!</v>
      </c>
    </row>
    <row r="81" spans="1:6" x14ac:dyDescent="0.25">
      <c r="A81" s="55" t="s">
        <v>62</v>
      </c>
      <c r="B81" s="56" t="s">
        <v>63</v>
      </c>
      <c r="C81" s="84">
        <v>0</v>
      </c>
      <c r="D81" s="84">
        <v>0</v>
      </c>
      <c r="E81" s="84">
        <v>0</v>
      </c>
      <c r="F81" s="84"/>
    </row>
    <row r="82" spans="1:6" x14ac:dyDescent="0.25">
      <c r="A82" s="48" t="s">
        <v>192</v>
      </c>
      <c r="B82" s="48" t="s">
        <v>201</v>
      </c>
      <c r="C82" s="78"/>
      <c r="D82" s="78"/>
      <c r="E82" s="78"/>
      <c r="F82" s="79" t="e">
        <f>(E82*100)/D82</f>
        <v>#DIV/0!</v>
      </c>
    </row>
    <row r="83" spans="1:6" x14ac:dyDescent="0.25">
      <c r="A83" s="49" t="s">
        <v>78</v>
      </c>
      <c r="B83" s="50" t="s">
        <v>79</v>
      </c>
      <c r="C83" s="80">
        <f t="shared" ref="C83:E85" si="6">C84</f>
        <v>0</v>
      </c>
      <c r="D83" s="80">
        <f t="shared" si="6"/>
        <v>0</v>
      </c>
      <c r="E83" s="80">
        <f t="shared" si="6"/>
        <v>2177.12</v>
      </c>
      <c r="F83" s="81" t="e">
        <f>(E84*100)/D84</f>
        <v>#DIV/0!</v>
      </c>
    </row>
    <row r="84" spans="1:6" x14ac:dyDescent="0.25">
      <c r="A84" s="51" t="s">
        <v>95</v>
      </c>
      <c r="B84" s="52" t="s">
        <v>96</v>
      </c>
      <c r="C84" s="82">
        <f t="shared" si="6"/>
        <v>0</v>
      </c>
      <c r="D84" s="82">
        <f t="shared" si="6"/>
        <v>0</v>
      </c>
      <c r="E84" s="82">
        <f t="shared" si="6"/>
        <v>2177.12</v>
      </c>
      <c r="F84" s="81" t="e">
        <f>(E85*100)/D85</f>
        <v>#DIV/0!</v>
      </c>
    </row>
    <row r="85" spans="1:6" x14ac:dyDescent="0.25">
      <c r="A85" s="53" t="s">
        <v>143</v>
      </c>
      <c r="B85" s="54" t="s">
        <v>144</v>
      </c>
      <c r="C85" s="83">
        <f t="shared" si="6"/>
        <v>0</v>
      </c>
      <c r="D85" s="83">
        <f t="shared" si="6"/>
        <v>0</v>
      </c>
      <c r="E85" s="83">
        <f t="shared" si="6"/>
        <v>2177.12</v>
      </c>
      <c r="F85" s="83" t="e">
        <f>(E86*100)/D86</f>
        <v>#DIV/0!</v>
      </c>
    </row>
    <row r="86" spans="1:6" x14ac:dyDescent="0.25">
      <c r="A86" s="55" t="s">
        <v>145</v>
      </c>
      <c r="B86" s="56" t="s">
        <v>146</v>
      </c>
      <c r="C86" s="84">
        <v>0</v>
      </c>
      <c r="D86" s="84">
        <v>0</v>
      </c>
      <c r="E86" s="84">
        <v>2177.12</v>
      </c>
      <c r="F86" s="84"/>
    </row>
    <row r="87" spans="1:6" x14ac:dyDescent="0.25">
      <c r="A87" s="49" t="s">
        <v>50</v>
      </c>
      <c r="B87" s="50" t="s">
        <v>51</v>
      </c>
      <c r="C87" s="80">
        <f t="shared" ref="C87:E89" si="7">C88</f>
        <v>0</v>
      </c>
      <c r="D87" s="80">
        <f t="shared" si="7"/>
        <v>0</v>
      </c>
      <c r="E87" s="80">
        <f t="shared" si="7"/>
        <v>0</v>
      </c>
      <c r="F87" s="81" t="e">
        <f>(E88*100)/D88</f>
        <v>#DIV/0!</v>
      </c>
    </row>
    <row r="88" spans="1:6" x14ac:dyDescent="0.25">
      <c r="A88" s="51" t="s">
        <v>52</v>
      </c>
      <c r="B88" s="52" t="s">
        <v>53</v>
      </c>
      <c r="C88" s="82">
        <f t="shared" si="7"/>
        <v>0</v>
      </c>
      <c r="D88" s="82">
        <f t="shared" si="7"/>
        <v>0</v>
      </c>
      <c r="E88" s="82">
        <f t="shared" si="7"/>
        <v>0</v>
      </c>
      <c r="F88" s="81" t="e">
        <f>(E89*100)/D89</f>
        <v>#DIV/0!</v>
      </c>
    </row>
    <row r="89" spans="1:6" ht="26.4" x14ac:dyDescent="0.25">
      <c r="A89" s="53" t="s">
        <v>54</v>
      </c>
      <c r="B89" s="54" t="s">
        <v>55</v>
      </c>
      <c r="C89" s="83">
        <f t="shared" si="7"/>
        <v>0</v>
      </c>
      <c r="D89" s="83">
        <f t="shared" si="7"/>
        <v>0</v>
      </c>
      <c r="E89" s="83">
        <f t="shared" si="7"/>
        <v>0</v>
      </c>
      <c r="F89" s="83" t="e">
        <f>(E90*100)/D90</f>
        <v>#DIV/0!</v>
      </c>
    </row>
    <row r="90" spans="1:6" ht="26.4" x14ac:dyDescent="0.25">
      <c r="A90" s="55" t="s">
        <v>56</v>
      </c>
      <c r="B90" s="56" t="s">
        <v>57</v>
      </c>
      <c r="C90" s="84">
        <v>0</v>
      </c>
      <c r="D90" s="84">
        <v>0</v>
      </c>
      <c r="E90" s="84">
        <v>0</v>
      </c>
      <c r="F90" s="84"/>
    </row>
    <row r="91" spans="1:6" x14ac:dyDescent="0.25">
      <c r="A91" s="48" t="s">
        <v>193</v>
      </c>
      <c r="B91" s="48" t="s">
        <v>202</v>
      </c>
      <c r="C91" s="78"/>
      <c r="D91" s="78"/>
      <c r="E91" s="78"/>
      <c r="F91" s="79" t="e">
        <f>(E91*100)/D91</f>
        <v>#DIV/0!</v>
      </c>
    </row>
    <row r="92" spans="1:6" s="57" customFormat="1" x14ac:dyDescent="0.25"/>
    <row r="93" spans="1:6" s="57" customFormat="1" x14ac:dyDescent="0.25"/>
    <row r="94" spans="1:6" s="57" customFormat="1" x14ac:dyDescent="0.25"/>
    <row r="95" spans="1:6" s="57" customFormat="1" x14ac:dyDescent="0.25"/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s="57" customFormat="1" x14ac:dyDescent="0.25"/>
    <row r="1220" spans="1:3" s="57" customFormat="1" x14ac:dyDescent="0.25"/>
    <row r="1221" spans="1:3" s="57" customFormat="1" x14ac:dyDescent="0.25"/>
    <row r="1222" spans="1:3" s="57" customFormat="1" x14ac:dyDescent="0.25"/>
    <row r="1223" spans="1:3" s="57" customFormat="1" x14ac:dyDescent="0.25"/>
    <row r="1224" spans="1:3" s="57" customFormat="1" x14ac:dyDescent="0.25"/>
    <row r="1225" spans="1:3" s="57" customFormat="1" x14ac:dyDescent="0.25"/>
    <row r="1226" spans="1:3" s="57" customFormat="1" x14ac:dyDescent="0.25"/>
    <row r="1227" spans="1:3" s="57" customFormat="1" x14ac:dyDescent="0.25"/>
    <row r="1228" spans="1:3" s="57" customFormat="1" x14ac:dyDescent="0.25"/>
    <row r="1229" spans="1:3" s="57" customFormat="1" x14ac:dyDescent="0.25"/>
    <row r="1230" spans="1:3" s="57" customFormat="1" x14ac:dyDescent="0.25"/>
    <row r="1231" spans="1:3" s="57" customFormat="1" x14ac:dyDescent="0.25"/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40"/>
      <c r="B1269" s="40"/>
      <c r="C1269" s="40"/>
    </row>
    <row r="1270" spans="1:3" x14ac:dyDescent="0.25">
      <c r="A1270" s="40"/>
      <c r="B1270" s="40"/>
      <c r="C1270" s="40"/>
    </row>
    <row r="1271" spans="1:3" x14ac:dyDescent="0.25">
      <c r="A1271" s="40"/>
      <c r="B1271" s="40"/>
      <c r="C1271" s="40"/>
    </row>
    <row r="1272" spans="1:3" x14ac:dyDescent="0.25">
      <c r="A1272" s="40"/>
      <c r="B1272" s="40"/>
      <c r="C1272" s="40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2025-07-22T11:41:42Z</cp:lastPrinted>
  <dcterms:created xsi:type="dcterms:W3CDTF">2022-08-12T12:51:27Z</dcterms:created>
  <dcterms:modified xsi:type="dcterms:W3CDTF">2025-07-24T10:19:37Z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