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jurlina1\Desktop\"/>
    </mc:Choice>
  </mc:AlternateContent>
  <bookViews>
    <workbookView xWindow="-120" yWindow="-120" windowWidth="38640" windowHeight="21240" tabRatio="825" activeTab="6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rashoda'!$B$1:$I$28</definedName>
    <definedName name="_xlnm.Print_Area" localSheetId="6">'Posebni dio'!$A$1:$C$10</definedName>
    <definedName name="_xlnm.Print_Area" localSheetId="0">SAŽETAK!$B$1:$K$27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K12" i="1" s="1"/>
  <c r="H12" i="1"/>
  <c r="I12" i="1"/>
  <c r="J12" i="1"/>
  <c r="L12" i="1" s="1"/>
  <c r="G15" i="1"/>
  <c r="H15" i="1"/>
  <c r="I15" i="1"/>
  <c r="J15" i="1"/>
  <c r="J16" i="1" s="1"/>
  <c r="I16" i="1"/>
  <c r="H16" i="1" l="1"/>
  <c r="G16" i="1"/>
  <c r="K16" i="1"/>
  <c r="L16" i="1"/>
  <c r="L15" i="1"/>
  <c r="K15" i="1"/>
  <c r="H26" i="1"/>
  <c r="I26" i="1"/>
  <c r="I27" i="1" s="1"/>
  <c r="J26" i="1"/>
  <c r="L26" i="1" s="1"/>
  <c r="G26" i="1"/>
  <c r="H23" i="1"/>
  <c r="I23" i="1"/>
  <c r="J23" i="1"/>
  <c r="K23" i="1" s="1"/>
  <c r="G23" i="1"/>
  <c r="K26" i="1" l="1"/>
  <c r="H27" i="1"/>
  <c r="L23" i="1"/>
  <c r="J27" i="1"/>
  <c r="L27" i="1" s="1"/>
  <c r="G27" i="1"/>
  <c r="K27" i="1" s="1"/>
  <c r="F92" i="15"/>
  <c r="E92" i="15"/>
  <c r="D92" i="15"/>
  <c r="C92" i="15"/>
  <c r="F91" i="15"/>
  <c r="E91" i="15"/>
  <c r="D91" i="15"/>
  <c r="C91" i="15"/>
  <c r="F90" i="15"/>
  <c r="E90" i="15"/>
  <c r="D90" i="15"/>
  <c r="C90" i="15"/>
  <c r="F89" i="15"/>
  <c r="F86" i="15"/>
  <c r="E86" i="15"/>
  <c r="D86" i="15"/>
  <c r="C86" i="15"/>
  <c r="F85" i="15"/>
  <c r="E85" i="15"/>
  <c r="D85" i="15"/>
  <c r="C85" i="15"/>
  <c r="F84" i="15"/>
  <c r="E84" i="15"/>
  <c r="D84" i="15"/>
  <c r="C84" i="15"/>
  <c r="F83" i="15"/>
  <c r="F81" i="15"/>
  <c r="E81" i="15"/>
  <c r="D81" i="15"/>
  <c r="C81" i="15"/>
  <c r="F80" i="15"/>
  <c r="E80" i="15"/>
  <c r="D80" i="15"/>
  <c r="C80" i="15"/>
  <c r="F79" i="15"/>
  <c r="E79" i="15"/>
  <c r="D79" i="15"/>
  <c r="C79" i="15"/>
  <c r="F78" i="15"/>
  <c r="F76" i="15"/>
  <c r="E76" i="15"/>
  <c r="D76" i="15"/>
  <c r="C76" i="15"/>
  <c r="F75" i="15"/>
  <c r="E75" i="15"/>
  <c r="D75" i="15"/>
  <c r="C75" i="15"/>
  <c r="F74" i="15"/>
  <c r="E74" i="15"/>
  <c r="D74" i="15"/>
  <c r="C74" i="15"/>
  <c r="F72" i="15"/>
  <c r="E72" i="15"/>
  <c r="D72" i="15"/>
  <c r="C72" i="15"/>
  <c r="F71" i="15"/>
  <c r="E71" i="15"/>
  <c r="D71" i="15"/>
  <c r="C71" i="15"/>
  <c r="F70" i="15"/>
  <c r="E70" i="15"/>
  <c r="D70" i="15"/>
  <c r="C70" i="15"/>
  <c r="F69" i="15"/>
  <c r="E69" i="15"/>
  <c r="D69" i="15"/>
  <c r="C69" i="15"/>
  <c r="F66" i="15"/>
  <c r="E66" i="15"/>
  <c r="D66" i="15"/>
  <c r="C66" i="15"/>
  <c r="F65" i="15"/>
  <c r="E65" i="15"/>
  <c r="D65" i="15"/>
  <c r="C65" i="15"/>
  <c r="F64" i="15"/>
  <c r="E64" i="15"/>
  <c r="D64" i="15"/>
  <c r="C64" i="15"/>
  <c r="F62" i="15"/>
  <c r="E62" i="15"/>
  <c r="D62" i="15"/>
  <c r="C62" i="15"/>
  <c r="F61" i="15"/>
  <c r="E61" i="15"/>
  <c r="D61" i="15"/>
  <c r="C61" i="15"/>
  <c r="F59" i="15"/>
  <c r="E59" i="15"/>
  <c r="D59" i="15"/>
  <c r="C59" i="15"/>
  <c r="F58" i="15"/>
  <c r="E58" i="15"/>
  <c r="D58" i="15"/>
  <c r="C58" i="15"/>
  <c r="F57" i="15"/>
  <c r="E57" i="15"/>
  <c r="D57" i="15"/>
  <c r="C57" i="15"/>
  <c r="F55" i="15"/>
  <c r="E55" i="15"/>
  <c r="D55" i="15"/>
  <c r="C55" i="15"/>
  <c r="F53" i="15"/>
  <c r="E53" i="15"/>
  <c r="D53" i="15"/>
  <c r="C53" i="15"/>
  <c r="F52" i="15"/>
  <c r="E52" i="15"/>
  <c r="D52" i="15"/>
  <c r="C52" i="15"/>
  <c r="F47" i="15"/>
  <c r="E47" i="15"/>
  <c r="D47" i="15"/>
  <c r="C47" i="15"/>
  <c r="F45" i="15"/>
  <c r="E45" i="15"/>
  <c r="D45" i="15"/>
  <c r="C45" i="15"/>
  <c r="F35" i="15"/>
  <c r="E35" i="15"/>
  <c r="D35" i="15"/>
  <c r="C35" i="15"/>
  <c r="F29" i="15"/>
  <c r="E29" i="15"/>
  <c r="D29" i="15"/>
  <c r="C29" i="15"/>
  <c r="F24" i="15"/>
  <c r="E24" i="15"/>
  <c r="D24" i="15"/>
  <c r="C24" i="15"/>
  <c r="F23" i="15"/>
  <c r="E23" i="15"/>
  <c r="D23" i="15"/>
  <c r="C23" i="15"/>
  <c r="F21" i="15"/>
  <c r="E21" i="15"/>
  <c r="D21" i="15"/>
  <c r="C21" i="15"/>
  <c r="F19" i="15"/>
  <c r="E19" i="15"/>
  <c r="D19" i="15"/>
  <c r="C19" i="15"/>
  <c r="F16" i="15"/>
  <c r="E16" i="15"/>
  <c r="D16" i="15"/>
  <c r="C16" i="15"/>
  <c r="F15" i="15"/>
  <c r="E15" i="15"/>
  <c r="D15" i="15"/>
  <c r="C15" i="15"/>
  <c r="F14" i="15"/>
  <c r="E14" i="15"/>
  <c r="D14" i="15"/>
  <c r="C14" i="15"/>
  <c r="F13" i="15"/>
  <c r="E13" i="15"/>
  <c r="D13" i="15"/>
  <c r="C13" i="15"/>
  <c r="F10" i="15"/>
  <c r="E10" i="15"/>
  <c r="D10" i="15"/>
  <c r="C10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21" i="5"/>
  <c r="G21" i="5"/>
  <c r="H20" i="5"/>
  <c r="G20" i="5"/>
  <c r="F20" i="5"/>
  <c r="E20" i="5"/>
  <c r="D20" i="5"/>
  <c r="C20" i="5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F15" i="5"/>
  <c r="E15" i="5"/>
  <c r="D15" i="5"/>
  <c r="C15" i="5"/>
  <c r="H14" i="5"/>
  <c r="G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H7" i="5"/>
  <c r="G7" i="5"/>
  <c r="F7" i="5"/>
  <c r="E7" i="5"/>
  <c r="D7" i="5"/>
  <c r="C7" i="5"/>
  <c r="H6" i="5"/>
  <c r="G6" i="5"/>
  <c r="F6" i="5"/>
  <c r="E6" i="5"/>
  <c r="D6" i="5"/>
  <c r="C6" i="5"/>
  <c r="L85" i="3"/>
  <c r="K85" i="3"/>
  <c r="L84" i="3"/>
  <c r="K84" i="3"/>
  <c r="J84" i="3"/>
  <c r="I84" i="3"/>
  <c r="H84" i="3"/>
  <c r="G84" i="3"/>
  <c r="L83" i="3"/>
  <c r="K83" i="3"/>
  <c r="J83" i="3"/>
  <c r="I83" i="3"/>
  <c r="H83" i="3"/>
  <c r="G83" i="3"/>
  <c r="L82" i="3"/>
  <c r="K82" i="3"/>
  <c r="L81" i="3"/>
  <c r="K81" i="3"/>
  <c r="J81" i="3"/>
  <c r="I81" i="3"/>
  <c r="H81" i="3"/>
  <c r="G81" i="3"/>
  <c r="L80" i="3"/>
  <c r="K80" i="3"/>
  <c r="L79" i="3"/>
  <c r="K79" i="3"/>
  <c r="J79" i="3"/>
  <c r="I79" i="3"/>
  <c r="H79" i="3"/>
  <c r="G79" i="3"/>
  <c r="L78" i="3"/>
  <c r="K78" i="3"/>
  <c r="J78" i="3"/>
  <c r="I78" i="3"/>
  <c r="H78" i="3"/>
  <c r="G78" i="3"/>
  <c r="L77" i="3"/>
  <c r="K77" i="3"/>
  <c r="J77" i="3"/>
  <c r="I77" i="3"/>
  <c r="H77" i="3"/>
  <c r="G77" i="3"/>
  <c r="L76" i="3"/>
  <c r="K76" i="3"/>
  <c r="L75" i="3"/>
  <c r="K75" i="3"/>
  <c r="J75" i="3"/>
  <c r="I75" i="3"/>
  <c r="H75" i="3"/>
  <c r="G75" i="3"/>
  <c r="L74" i="3"/>
  <c r="K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L70" i="3"/>
  <c r="K70" i="3"/>
  <c r="L69" i="3"/>
  <c r="K69" i="3"/>
  <c r="L68" i="3"/>
  <c r="K68" i="3"/>
  <c r="L67" i="3"/>
  <c r="K67" i="3"/>
  <c r="J67" i="3"/>
  <c r="I67" i="3"/>
  <c r="H67" i="3"/>
  <c r="G67" i="3"/>
  <c r="L66" i="3"/>
  <c r="K66" i="3"/>
  <c r="L65" i="3"/>
  <c r="K65" i="3"/>
  <c r="J65" i="3"/>
  <c r="I65" i="3"/>
  <c r="H65" i="3"/>
  <c r="G65" i="3"/>
  <c r="L64" i="3"/>
  <c r="K64" i="3"/>
  <c r="L63" i="3"/>
  <c r="K63" i="3"/>
  <c r="L62" i="3"/>
  <c r="K62" i="3"/>
  <c r="L61" i="3"/>
  <c r="K61" i="3"/>
  <c r="L60" i="3"/>
  <c r="K60" i="3"/>
  <c r="L59" i="3"/>
  <c r="K59" i="3"/>
  <c r="L58" i="3"/>
  <c r="K58" i="3"/>
  <c r="L57" i="3"/>
  <c r="K57" i="3"/>
  <c r="L56" i="3"/>
  <c r="K56" i="3"/>
  <c r="L55" i="3"/>
  <c r="K55" i="3"/>
  <c r="J55" i="3"/>
  <c r="I55" i="3"/>
  <c r="H55" i="3"/>
  <c r="G55" i="3"/>
  <c r="L54" i="3"/>
  <c r="K54" i="3"/>
  <c r="L53" i="3"/>
  <c r="K53" i="3"/>
  <c r="L52" i="3"/>
  <c r="K52" i="3"/>
  <c r="L51" i="3"/>
  <c r="K51" i="3"/>
  <c r="L50" i="3"/>
  <c r="K50" i="3"/>
  <c r="L49" i="3"/>
  <c r="K49" i="3"/>
  <c r="J49" i="3"/>
  <c r="I49" i="3"/>
  <c r="H49" i="3"/>
  <c r="G49" i="3"/>
  <c r="L48" i="3"/>
  <c r="K48" i="3"/>
  <c r="L47" i="3"/>
  <c r="K47" i="3"/>
  <c r="L46" i="3"/>
  <c r="K46" i="3"/>
  <c r="L45" i="3"/>
  <c r="K45" i="3"/>
  <c r="L44" i="3"/>
  <c r="K44" i="3"/>
  <c r="J44" i="3"/>
  <c r="I44" i="3"/>
  <c r="H44" i="3"/>
  <c r="G44" i="3"/>
  <c r="L43" i="3"/>
  <c r="K43" i="3"/>
  <c r="J43" i="3"/>
  <c r="I43" i="3"/>
  <c r="H43" i="3"/>
  <c r="G43" i="3"/>
  <c r="L42" i="3"/>
  <c r="K42" i="3"/>
  <c r="L41" i="3"/>
  <c r="K41" i="3"/>
  <c r="L40" i="3"/>
  <c r="K40" i="3"/>
  <c r="J40" i="3"/>
  <c r="I40" i="3"/>
  <c r="H40" i="3"/>
  <c r="G40" i="3"/>
  <c r="L39" i="3"/>
  <c r="K39" i="3"/>
  <c r="L38" i="3"/>
  <c r="K38" i="3"/>
  <c r="J38" i="3"/>
  <c r="I38" i="3"/>
  <c r="H38" i="3"/>
  <c r="G38" i="3"/>
  <c r="L37" i="3"/>
  <c r="K37" i="3"/>
  <c r="L36" i="3"/>
  <c r="K36" i="3"/>
  <c r="L35" i="3"/>
  <c r="K35" i="3"/>
  <c r="J35" i="3"/>
  <c r="I35" i="3"/>
  <c r="H35" i="3"/>
  <c r="G35" i="3"/>
  <c r="L34" i="3"/>
  <c r="K34" i="3"/>
  <c r="J34" i="3"/>
  <c r="I34" i="3"/>
  <c r="H34" i="3"/>
  <c r="G34" i="3"/>
  <c r="L33" i="3"/>
  <c r="K33" i="3"/>
  <c r="J33" i="3"/>
  <c r="I33" i="3"/>
  <c r="H33" i="3"/>
  <c r="G33" i="3"/>
  <c r="L32" i="3"/>
  <c r="K32" i="3"/>
  <c r="J32" i="3"/>
  <c r="I32" i="3"/>
  <c r="H32" i="3"/>
  <c r="G32" i="3"/>
  <c r="L27" i="3"/>
  <c r="K27" i="3"/>
  <c r="L26" i="3"/>
  <c r="K26" i="3"/>
  <c r="L25" i="3"/>
  <c r="K25" i="3"/>
  <c r="J25" i="3"/>
  <c r="I25" i="3"/>
  <c r="H25" i="3"/>
  <c r="G25" i="3"/>
  <c r="L24" i="3"/>
  <c r="K24" i="3"/>
  <c r="J24" i="3"/>
  <c r="I24" i="3"/>
  <c r="H24" i="3"/>
  <c r="G24" i="3"/>
  <c r="L23" i="3"/>
  <c r="K23" i="3"/>
  <c r="L22" i="3"/>
  <c r="K22" i="3"/>
  <c r="J22" i="3"/>
  <c r="I22" i="3"/>
  <c r="H22" i="3"/>
  <c r="G22" i="3"/>
  <c r="L21" i="3"/>
  <c r="K21" i="3"/>
  <c r="J21" i="3"/>
  <c r="I21" i="3"/>
  <c r="H21" i="3"/>
  <c r="G21" i="3"/>
  <c r="L20" i="3"/>
  <c r="K20" i="3"/>
  <c r="L19" i="3"/>
  <c r="K19" i="3"/>
  <c r="J19" i="3"/>
  <c r="I19" i="3"/>
  <c r="H19" i="3"/>
  <c r="G19" i="3"/>
  <c r="L18" i="3"/>
  <c r="K18" i="3"/>
  <c r="J18" i="3"/>
  <c r="I18" i="3"/>
  <c r="H18" i="3"/>
  <c r="G18" i="3"/>
  <c r="L17" i="3"/>
  <c r="K17" i="3"/>
  <c r="L16" i="3"/>
  <c r="K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J12" i="3"/>
  <c r="L12" i="3" s="1"/>
  <c r="I12" i="3"/>
  <c r="H12" i="3"/>
  <c r="G12" i="3"/>
  <c r="I11" i="3"/>
  <c r="H11" i="3"/>
  <c r="G11" i="3"/>
  <c r="I10" i="3"/>
  <c r="H10" i="3"/>
  <c r="G10" i="3"/>
  <c r="F9" i="15" l="1"/>
  <c r="K12" i="3"/>
  <c r="J11" i="3"/>
  <c r="L11" i="3" l="1"/>
  <c r="K11" i="3"/>
  <c r="J10" i="3"/>
  <c r="L10" i="3" l="1"/>
  <c r="K10" i="3"/>
</calcChain>
</file>

<file path=xl/sharedStrings.xml><?xml version="1.0" encoding="utf-8"?>
<sst xmlns="http://schemas.openxmlformats.org/spreadsheetml/2006/main" count="448" uniqueCount="215">
  <si>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</si>
  <si>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</si>
  <si>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</si>
  <si>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</si>
  <si>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</si>
  <si>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</si>
  <si>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</si>
  <si>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</si>
  <si>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</si>
  <si>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</si>
  <si>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</si>
  <si>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</si>
  <si>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</si>
  <si>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</si>
  <si>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</si>
  <si>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</si>
  <si>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</si>
  <si>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</si>
  <si>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</si>
  <si>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</si>
  <si>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</si>
  <si>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</si>
  <si>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</si>
  <si>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</si>
  <si>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</si>
  <si>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</si>
  <si>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</si>
  <si>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</si>
  <si>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</si>
  <si>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</si>
  <si>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</si>
  <si>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</si>
  <si>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</si>
  <si>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</si>
  <si>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</si>
  <si>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</si>
  <si>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</si>
  <si>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</si>
  <si>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</si>
  <si>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</si>
  <si>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</si>
  <si>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2024. GODINU</t>
  </si>
  <si>
    <t xml:space="preserve">OSTVARENJE/IZVRŠENJE 
1.-12.2023. </t>
  </si>
  <si>
    <t>IZVORNI PLAN ILI REBALANS 2024.*</t>
  </si>
  <si>
    <t>TEKUĆI PLAN 2024.*</t>
  </si>
  <si>
    <t xml:space="preserve">OSTVARENJE/IZVRŠENJE 
1.-12.2024. </t>
  </si>
  <si>
    <t xml:space="preserve">OSTVARENJE/ IZVRŠENJE 
1.-12.2023. </t>
  </si>
  <si>
    <t xml:space="preserve">OSTVARENJE/ IZVRŠENJE 
1.-12.2024. </t>
  </si>
  <si>
    <t xml:space="preserve"> IZVRŠENJE 
1.-12.2023. </t>
  </si>
  <si>
    <t xml:space="preserve"> IZVRŠENJE 
1.-12.2024. </t>
  </si>
  <si>
    <t>6</t>
  </si>
  <si>
    <t>PRIHODI</t>
  </si>
  <si>
    <t>63</t>
  </si>
  <si>
    <t>POMOĆI IZ INOZ. I SUBJ. UNUTAR OPĆEG PRORAČUNA</t>
  </si>
  <si>
    <t>636</t>
  </si>
  <si>
    <t>POMOĆI PROR.KORIS.IZ PRORAČ.KOJI IM NIJE NADLEŽAN</t>
  </si>
  <si>
    <t>6361</t>
  </si>
  <si>
    <t>TEKUĆE POMOĆI PROR.KORIS.IZ PROR.KOJI IM NIJE NADLEŽAN</t>
  </si>
  <si>
    <t>639</t>
  </si>
  <si>
    <t>Prijenosi između proračunskih korisnika istog proračuna</t>
  </si>
  <si>
    <t>6391</t>
  </si>
  <si>
    <t>Tekući prijenosi između proračunskih korisnika istog proračuna</t>
  </si>
  <si>
    <t>6392</t>
  </si>
  <si>
    <t>Kapitalni prijenosi između proračunskih korisnika istog proračuna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</si>
  <si>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</si>
  <si>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</si>
  <si>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</si>
  <si>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</si>
  <si>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</si>
  <si>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</si>
  <si>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</si>
  <si>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</si>
  <si>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</si>
  <si>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</si>
  <si>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</si>
  <si>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</si>
  <si>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</si>
  <si>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</si>
  <si>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</si>
  <si>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</si>
  <si>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</si>
  <si>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</si>
  <si>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</si>
  <si>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</si>
  <si>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</si>
  <si>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</si>
  <si>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</si>
  <si>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</si>
  <si>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</si>
  <si>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</si>
  <si>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</si>
  <si>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</si>
  <si>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</si>
  <si>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</si>
  <si>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</si>
  <si>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</si>
  <si>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</si>
  <si>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</si>
  <si>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</si>
  <si>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3131</t>
  </si>
  <si>
    <t>DOPRINOSI ZA MIROVINSKO OSIGURANJE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</si>
  <si>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</si>
  <si>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</si>
  <si>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</si>
  <si>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</si>
  <si>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</si>
  <si>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</si>
  <si>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</si>
  <si>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</si>
  <si>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</si>
  <si>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</si>
  <si>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</si>
  <si>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</si>
  <si>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3214</t>
  </si>
  <si>
    <t>OSTALE NAKNADE TROŠKOVA ZAPOSLENIMA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</si>
  <si>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</si>
  <si>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</si>
  <si>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</si>
  <si>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</si>
  <si>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</si>
  <si>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</si>
  <si>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</si>
  <si>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</si>
  <si>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</si>
  <si>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</si>
  <si>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</si>
  <si>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</si>
  <si>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</si>
  <si>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</si>
  <si>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</si>
  <si>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</si>
  <si>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</si>
  <si>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</si>
  <si>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</si>
  <si>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</si>
  <si>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</si>
  <si>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</si>
  <si>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</si>
  <si>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</si>
  <si>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</si>
  <si>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</si>
  <si>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</si>
  <si>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</si>
  <si>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</si>
  <si>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</si>
  <si>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</si>
  <si>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</si>
  <si>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</si>
  <si>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</si>
  <si>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</si>
  <si>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</si>
  <si>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</si>
  <si>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</si>
  <si>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</si>
  <si>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</si>
  <si>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</si>
  <si>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</si>
  <si>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</si>
  <si>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</si>
  <si>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</si>
  <si>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</si>
  <si>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</si>
  <si>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</si>
  <si>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</si>
  <si>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</si>
  <si>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</si>
  <si>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</si>
  <si>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</si>
  <si>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</si>
  <si>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</si>
  <si>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</si>
  <si>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</si>
  <si>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</si>
  <si>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</si>
  <si>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422</t>
  </si>
  <si>
    <t>POSTROJENJA I OPREMA</t>
  </si>
  <si>
    <t>4223</t>
  </si>
  <si>
    <t>OPREMA ZA ODRŽAVANJE I ZAŠTITU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</si>
  <si>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</si>
  <si>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</si>
  <si>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</si>
  <si>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</si>
  <si>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</si>
  <si>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</si>
  <si>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</si>
  <si>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</si>
  <si>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</si>
  <si>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</si>
  <si>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</si>
  <si>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</si>
  <si>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</si>
  <si>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</si>
  <si>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</si>
  <si>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5 Pomoći</t>
  </si>
  <si>
    <t>52 Ostale pomoći</t>
  </si>
  <si>
    <t>3 Javni red i sigurnost</t>
  </si>
  <si>
    <t>0330 Sudovi</t>
  </si>
  <si>
    <t>109 Ministarstvo pravosuđa i uprave</t>
  </si>
  <si>
    <t>80 Općinski sudovi</t>
  </si>
  <si>
    <t>4374 VELIKA GORICA OPĆINSKI SUD</t>
  </si>
  <si>
    <t>2803 Vođenje sudskih postupaka</t>
  </si>
  <si>
    <t>11</t>
  </si>
  <si>
    <t>43</t>
  </si>
  <si>
    <t>52</t>
  </si>
  <si>
    <t>A641000</t>
  </si>
  <si>
    <t>Vođenje sudskih postupaka iz nadležnosti općinskih sudova</t>
  </si>
  <si>
    <t>TEKUĆI PLAN  2024.*</t>
  </si>
  <si>
    <t>IZVRŠENJE 1.-12.2024.*</t>
  </si>
  <si>
    <t xml:space="preserve">INDEKS**
</t>
  </si>
  <si>
    <t>Opći prihodi i primici</t>
  </si>
  <si>
    <t>Vlastiti prihodi</t>
  </si>
  <si>
    <t>Ostali prihodi za posebne namjene</t>
  </si>
  <si>
    <t>Ostale pomoći</t>
  </si>
  <si>
    <t>A641001</t>
  </si>
  <si>
    <t>Jednostavni stečaj potrošača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</si>
</sst>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9" fillId="3" borderId="1" xfId="0" quotePrefix="1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/>
    <cellStyle name="Normalno 3" xfId="1"/>
    <cellStyle name="Normalno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AW29"/>
  <sheetViews>
    <sheetView topLeftCell="A2" workbookViewId="0">
      <selection activeCell="J26" sqref="J26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107" t="s">
        <v>41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106" t="s">
        <v>4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106" t="s">
        <v>24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13" t="s">
        <v>31</v>
      </c>
      <c r="C7" s="113"/>
      <c r="D7" s="113"/>
      <c r="E7" s="113"/>
      <c r="F7" s="113"/>
      <c r="G7" s="5"/>
      <c r="H7" s="6"/>
      <c r="I7" s="6"/>
      <c r="J7" s="6"/>
      <c r="K7" s="22"/>
      <c r="L7" s="22"/>
    </row>
    <row r="8" spans="2:13" ht="25.5" x14ac:dyDescent="0.25">
      <c r="B8" s="110" t="s">
        <v>3</v>
      </c>
      <c r="C8" s="110"/>
      <c r="D8" s="110"/>
      <c r="E8" s="110"/>
      <c r="F8" s="110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11">
        <v>1</v>
      </c>
      <c r="C9" s="111"/>
      <c r="D9" s="111"/>
      <c r="E9" s="111"/>
      <c r="F9" s="112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5" t="s">
        <v>8</v>
      </c>
      <c r="C10" s="101"/>
      <c r="D10" s="101"/>
      <c r="E10" s="101"/>
      <c r="F10" s="97"/>
      <c r="G10" s="85">
        <v>3046205.58</v>
      </c>
      <c r="H10" s="86">
        <v>3666038</v>
      </c>
      <c r="I10" s="86">
        <v>4009069</v>
      </c>
      <c r="J10" s="86">
        <v>3996807.49</v>
      </c>
      <c r="K10" s="86"/>
      <c r="L10" s="86"/>
    </row>
    <row r="11" spans="2:13" x14ac:dyDescent="0.25">
      <c r="B11" s="96" t="s">
        <v>7</v>
      </c>
      <c r="C11" s="97"/>
      <c r="D11" s="97"/>
      <c r="E11" s="97"/>
      <c r="F11" s="97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108" t="s">
        <v>0</v>
      </c>
      <c r="C12" s="99"/>
      <c r="D12" s="99"/>
      <c r="E12" s="99"/>
      <c r="F12" s="109"/>
      <c r="G12" s="87">
        <f>G10+G11</f>
        <v>3046205.58</v>
      </c>
      <c r="H12" s="87">
        <f t="shared" ref="H12:J12" si="0">H10+H11</f>
        <v>3666038</v>
      </c>
      <c r="I12" s="87">
        <f t="shared" si="0"/>
        <v>4009069</v>
      </c>
      <c r="J12" s="87">
        <f t="shared" si="0"/>
        <v>3996807.49</v>
      </c>
      <c r="K12" s="88">
        <f>J12/G12*100</f>
        <v>131.20609837501499</v>
      </c>
      <c r="L12" s="88">
        <f>J12/I12*100</f>
        <v>99.694155675544607</v>
      </c>
    </row>
    <row r="13" spans="2:13" x14ac:dyDescent="0.25">
      <c r="B13" s="100" t="s">
        <v>9</v>
      </c>
      <c r="C13" s="101"/>
      <c r="D13" s="101"/>
      <c r="E13" s="101"/>
      <c r="F13" s="101"/>
      <c r="G13" s="89">
        <v>3026673.88</v>
      </c>
      <c r="H13" s="86">
        <v>3608702</v>
      </c>
      <c r="I13" s="86">
        <v>3953900</v>
      </c>
      <c r="J13" s="86">
        <v>3942043.41</v>
      </c>
      <c r="K13" s="86"/>
      <c r="L13" s="86"/>
    </row>
    <row r="14" spans="2:13" x14ac:dyDescent="0.25">
      <c r="B14" s="96" t="s">
        <v>10</v>
      </c>
      <c r="C14" s="97"/>
      <c r="D14" s="97"/>
      <c r="E14" s="97"/>
      <c r="F14" s="97"/>
      <c r="G14" s="85">
        <v>19531.7</v>
      </c>
      <c r="H14" s="86">
        <v>57336</v>
      </c>
      <c r="I14" s="86">
        <v>54769</v>
      </c>
      <c r="J14" s="86">
        <v>54763.46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3046205.58</v>
      </c>
      <c r="H15" s="87">
        <f t="shared" ref="H15:J15" si="1">H13+H14</f>
        <v>3666038</v>
      </c>
      <c r="I15" s="87">
        <f t="shared" si="1"/>
        <v>4008669</v>
      </c>
      <c r="J15" s="87">
        <f t="shared" si="1"/>
        <v>3996806.87</v>
      </c>
      <c r="K15" s="88">
        <f>J15/G15*100</f>
        <v>131.20607802182499</v>
      </c>
      <c r="L15" s="88">
        <f>J15/I15*100</f>
        <v>99.704088065140795</v>
      </c>
    </row>
    <row r="16" spans="2:13" x14ac:dyDescent="0.25">
      <c r="B16" s="98" t="s">
        <v>2</v>
      </c>
      <c r="C16" s="99"/>
      <c r="D16" s="99"/>
      <c r="E16" s="99"/>
      <c r="F16" s="99"/>
      <c r="G16" s="90">
        <f>G12-G15</f>
        <v>0</v>
      </c>
      <c r="H16" s="90">
        <f t="shared" ref="H16:J16" si="2">H12-H15</f>
        <v>0</v>
      </c>
      <c r="I16" s="90">
        <f t="shared" si="2"/>
        <v>400</v>
      </c>
      <c r="J16" s="90">
        <f t="shared" si="2"/>
        <v>0.62000000011175871</v>
      </c>
      <c r="K16" s="88" t="e">
        <f>J16/G16*100</f>
        <v>#DIV/0!</v>
      </c>
      <c r="L16" s="88">
        <f>J16/I16*100</f>
        <v>0.15500000002794001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13" t="s">
        <v>28</v>
      </c>
      <c r="C18" s="113"/>
      <c r="D18" s="113"/>
      <c r="E18" s="113"/>
      <c r="F18" s="113"/>
      <c r="G18" s="7"/>
      <c r="H18" s="7"/>
      <c r="I18" s="7"/>
      <c r="J18" s="7"/>
      <c r="K18" s="1"/>
      <c r="L18" s="1"/>
      <c r="M18" s="1"/>
    </row>
    <row r="19" spans="1:49" ht="25.5" x14ac:dyDescent="0.25">
      <c r="B19" s="110" t="s">
        <v>3</v>
      </c>
      <c r="C19" s="110"/>
      <c r="D19" s="110"/>
      <c r="E19" s="110"/>
      <c r="F19" s="110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14">
        <v>1</v>
      </c>
      <c r="C20" s="115"/>
      <c r="D20" s="115"/>
      <c r="E20" s="115"/>
      <c r="F20" s="115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5" t="s">
        <v>11</v>
      </c>
      <c r="C21" s="116"/>
      <c r="D21" s="116"/>
      <c r="E21" s="116"/>
      <c r="F21" s="116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5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02" t="s">
        <v>23</v>
      </c>
      <c r="C23" s="103"/>
      <c r="D23" s="103"/>
      <c r="E23" s="103"/>
      <c r="F23" s="104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5" t="s">
        <v>5</v>
      </c>
      <c r="C24" s="101"/>
      <c r="D24" s="101"/>
      <c r="E24" s="101"/>
      <c r="F24" s="101"/>
      <c r="G24" s="89">
        <v>0</v>
      </c>
      <c r="H24" s="86">
        <v>0</v>
      </c>
      <c r="I24" s="86">
        <v>0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5" t="s">
        <v>27</v>
      </c>
      <c r="C25" s="101"/>
      <c r="D25" s="101"/>
      <c r="E25" s="101"/>
      <c r="F25" s="101"/>
      <c r="G25" s="89">
        <v>0</v>
      </c>
      <c r="H25" s="86">
        <v>0</v>
      </c>
      <c r="I25" s="86">
        <v>0</v>
      </c>
      <c r="J25" s="86">
        <v>0.62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02" t="s">
        <v>29</v>
      </c>
      <c r="C26" s="103"/>
      <c r="D26" s="103"/>
      <c r="E26" s="103"/>
      <c r="F26" s="104"/>
      <c r="G26" s="94">
        <f>G24+G25</f>
        <v>0</v>
      </c>
      <c r="H26" s="94">
        <f t="shared" ref="H26:J26" si="4">H24+H25</f>
        <v>0</v>
      </c>
      <c r="I26" s="94">
        <f t="shared" si="4"/>
        <v>0</v>
      </c>
      <c r="J26" s="94">
        <f t="shared" si="4"/>
        <v>0.62</v>
      </c>
      <c r="K26" s="93" t="e">
        <f>J26/G26*100</f>
        <v>#DIV/0!</v>
      </c>
      <c r="L26" s="93" t="e">
        <f>J26/I26*100</f>
        <v>#DIV/0!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95" t="s">
        <v>30</v>
      </c>
      <c r="C27" s="95"/>
      <c r="D27" s="95"/>
      <c r="E27" s="95"/>
      <c r="F27" s="95"/>
      <c r="G27" s="94">
        <f>G16+G26</f>
        <v>0</v>
      </c>
      <c r="H27" s="94">
        <f t="shared" ref="H27:J27" si="5">H16+H26</f>
        <v>0</v>
      </c>
      <c r="I27" s="94">
        <f t="shared" si="5"/>
        <v>400</v>
      </c>
      <c r="J27" s="94">
        <f t="shared" si="5"/>
        <v>1.2400000001117588</v>
      </c>
      <c r="K27" s="93" t="e">
        <f>J27/G27*100</f>
        <v>#DIV/0!</v>
      </c>
      <c r="L27" s="93">
        <f>J27/I27*100</f>
        <v>0.3100000000279397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  <mergeCell ref="B27:F27"/>
    <mergeCell ref="B14:F14"/>
    <mergeCell ref="B16:F16"/>
    <mergeCell ref="B13:F13"/>
    <mergeCell ref="B26:F26"/>
    <mergeCell ref="B23:F23"/>
    <mergeCell ref="B24:F24"/>
    <mergeCell ref="B25:F25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L86"/>
  <sheetViews>
    <sheetView topLeftCell="A7" zoomScale="90" zoomScaleNormal="90" workbookViewId="0">
      <selection activeCell="K43" sqref="K43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106" t="s">
        <v>26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106" t="s">
        <v>15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3046205.58</v>
      </c>
      <c r="H10" s="65">
        <f>H11</f>
        <v>3666038</v>
      </c>
      <c r="I10" s="65">
        <f>I11</f>
        <v>4009069</v>
      </c>
      <c r="J10" s="65">
        <f>J11</f>
        <v>3996807.4899999998</v>
      </c>
      <c r="K10" s="69">
        <f t="shared" ref="K10:K27" si="0">(J10*100)/G10</f>
        <v>131.20609837501513</v>
      </c>
      <c r="L10" s="69">
        <f t="shared" ref="L10:L27" si="1">(J10*100)/I10</f>
        <v>99.694155675544621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G12+G18+G21+G24</f>
        <v>3046205.58</v>
      </c>
      <c r="H11" s="65">
        <f>H12+H18+H21+H24</f>
        <v>3666038</v>
      </c>
      <c r="I11" s="65">
        <f>I12+I18+I21+I24</f>
        <v>4009069</v>
      </c>
      <c r="J11" s="65">
        <f>J12+J18+J21+J24</f>
        <v>3996807.4899999998</v>
      </c>
      <c r="K11" s="65">
        <f t="shared" si="0"/>
        <v>131.20609837501513</v>
      </c>
      <c r="L11" s="65">
        <f t="shared" si="1"/>
        <v>99.694155675544621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>G13+G15</f>
        <v>24272.510000000002</v>
      </c>
      <c r="H12" s="65">
        <f>H13+H15</f>
        <v>0</v>
      </c>
      <c r="I12" s="65">
        <f>I13+I15</f>
        <v>0</v>
      </c>
      <c r="J12" s="65">
        <f>J13+J15</f>
        <v>0</v>
      </c>
      <c r="K12" s="65">
        <f t="shared" si="0"/>
        <v>0</v>
      </c>
      <c r="L12" s="65" t="e">
        <f t="shared" si="1"/>
        <v>#DIV/0!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>G14</f>
        <v>0</v>
      </c>
      <c r="H13" s="65">
        <f>H14</f>
        <v>0</v>
      </c>
      <c r="I13" s="65">
        <f>I14</f>
        <v>0</v>
      </c>
      <c r="J13" s="65">
        <f>J14</f>
        <v>0</v>
      </c>
      <c r="K13" s="65" t="e">
        <f t="shared" si="0"/>
        <v>#DIV/0!</v>
      </c>
      <c r="L13" s="65" t="e">
        <f t="shared" si="1"/>
        <v>#DIV/0!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0</v>
      </c>
      <c r="I14" s="66">
        <v>0</v>
      </c>
      <c r="J14" s="66">
        <v>0</v>
      </c>
      <c r="K14" s="66" t="e">
        <f t="shared" si="0"/>
        <v>#DIV/0!</v>
      </c>
      <c r="L14" s="66" t="e">
        <f t="shared" si="1"/>
        <v>#DIV/0!</v>
      </c>
    </row>
    <row r="15" spans="2:12" x14ac:dyDescent="0.25">
      <c r="B15" s="65"/>
      <c r="C15" s="65"/>
      <c r="D15" s="65" t="s">
        <v>58</v>
      </c>
      <c r="E15" s="65"/>
      <c r="F15" s="65" t="s">
        <v>59</v>
      </c>
      <c r="G15" s="65">
        <f>G16+G17</f>
        <v>24272.510000000002</v>
      </c>
      <c r="H15" s="65">
        <f>H16+H17</f>
        <v>0</v>
      </c>
      <c r="I15" s="65">
        <f>I16+I17</f>
        <v>0</v>
      </c>
      <c r="J15" s="65">
        <f>J16+J17</f>
        <v>0</v>
      </c>
      <c r="K15" s="65">
        <f t="shared" si="0"/>
        <v>0</v>
      </c>
      <c r="L15" s="65" t="e">
        <f t="shared" si="1"/>
        <v>#DIV/0!</v>
      </c>
    </row>
    <row r="16" spans="2:12" x14ac:dyDescent="0.25">
      <c r="B16" s="66"/>
      <c r="C16" s="66"/>
      <c r="D16" s="66"/>
      <c r="E16" s="66" t="s">
        <v>60</v>
      </c>
      <c r="F16" s="66" t="s">
        <v>61</v>
      </c>
      <c r="G16" s="66">
        <v>8494.76</v>
      </c>
      <c r="H16" s="66">
        <v>0</v>
      </c>
      <c r="I16" s="66">
        <v>0</v>
      </c>
      <c r="J16" s="66">
        <v>0</v>
      </c>
      <c r="K16" s="66">
        <f t="shared" si="0"/>
        <v>0</v>
      </c>
      <c r="L16" s="66" t="e">
        <f t="shared" si="1"/>
        <v>#DIV/0!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15777.75</v>
      </c>
      <c r="H17" s="66">
        <v>0</v>
      </c>
      <c r="I17" s="66">
        <v>0</v>
      </c>
      <c r="J17" s="66">
        <v>0</v>
      </c>
      <c r="K17" s="66">
        <f t="shared" si="0"/>
        <v>0</v>
      </c>
      <c r="L17" s="66" t="e">
        <f t="shared" si="1"/>
        <v>#DIV/0!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 t="shared" ref="G18:J19" si="2">G19</f>
        <v>0</v>
      </c>
      <c r="H18" s="65">
        <f t="shared" si="2"/>
        <v>0</v>
      </c>
      <c r="I18" s="65">
        <f t="shared" si="2"/>
        <v>0</v>
      </c>
      <c r="J18" s="65">
        <f t="shared" si="2"/>
        <v>0.62</v>
      </c>
      <c r="K18" s="65" t="e">
        <f t="shared" si="0"/>
        <v>#DIV/0!</v>
      </c>
      <c r="L18" s="65" t="e">
        <f t="shared" si="1"/>
        <v>#DIV/0!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 t="shared" si="2"/>
        <v>0</v>
      </c>
      <c r="H19" s="65">
        <f t="shared" si="2"/>
        <v>0</v>
      </c>
      <c r="I19" s="65">
        <f t="shared" si="2"/>
        <v>0</v>
      </c>
      <c r="J19" s="65">
        <f t="shared" si="2"/>
        <v>0.62</v>
      </c>
      <c r="K19" s="65" t="e">
        <f t="shared" si="0"/>
        <v>#DIV/0!</v>
      </c>
      <c r="L19" s="65" t="e">
        <f t="shared" si="1"/>
        <v>#DIV/0!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0</v>
      </c>
      <c r="H20" s="66">
        <v>0</v>
      </c>
      <c r="I20" s="66">
        <v>0</v>
      </c>
      <c r="J20" s="66">
        <v>0.62</v>
      </c>
      <c r="K20" s="66" t="e">
        <f t="shared" si="0"/>
        <v>#DIV/0!</v>
      </c>
      <c r="L20" s="66" t="e">
        <f t="shared" si="1"/>
        <v>#DIV/0!</v>
      </c>
    </row>
    <row r="21" spans="2:12" x14ac:dyDescent="0.25">
      <c r="B21" s="65"/>
      <c r="C21" s="65" t="s">
        <v>70</v>
      </c>
      <c r="D21" s="65"/>
      <c r="E21" s="65"/>
      <c r="F21" s="65" t="s">
        <v>71</v>
      </c>
      <c r="G21" s="65">
        <f t="shared" ref="G21:J22" si="3">G22</f>
        <v>503.85</v>
      </c>
      <c r="H21" s="65">
        <f t="shared" si="3"/>
        <v>400</v>
      </c>
      <c r="I21" s="65">
        <f t="shared" si="3"/>
        <v>400</v>
      </c>
      <c r="J21" s="65">
        <f t="shared" si="3"/>
        <v>408.72</v>
      </c>
      <c r="K21" s="65">
        <f t="shared" si="0"/>
        <v>81.119380768085733</v>
      </c>
      <c r="L21" s="65">
        <f t="shared" si="1"/>
        <v>102.18</v>
      </c>
    </row>
    <row r="22" spans="2:12" x14ac:dyDescent="0.25">
      <c r="B22" s="65"/>
      <c r="C22" s="65"/>
      <c r="D22" s="65" t="s">
        <v>72</v>
      </c>
      <c r="E22" s="65"/>
      <c r="F22" s="65" t="s">
        <v>73</v>
      </c>
      <c r="G22" s="65">
        <f t="shared" si="3"/>
        <v>503.85</v>
      </c>
      <c r="H22" s="65">
        <f t="shared" si="3"/>
        <v>400</v>
      </c>
      <c r="I22" s="65">
        <f t="shared" si="3"/>
        <v>400</v>
      </c>
      <c r="J22" s="65">
        <f t="shared" si="3"/>
        <v>408.72</v>
      </c>
      <c r="K22" s="65">
        <f t="shared" si="0"/>
        <v>81.119380768085733</v>
      </c>
      <c r="L22" s="65">
        <f t="shared" si="1"/>
        <v>102.18</v>
      </c>
    </row>
    <row r="23" spans="2:12" x14ac:dyDescent="0.25">
      <c r="B23" s="66"/>
      <c r="C23" s="66"/>
      <c r="D23" s="66"/>
      <c r="E23" s="66" t="s">
        <v>74</v>
      </c>
      <c r="F23" s="66" t="s">
        <v>75</v>
      </c>
      <c r="G23" s="66">
        <v>503.85</v>
      </c>
      <c r="H23" s="66">
        <v>400</v>
      </c>
      <c r="I23" s="66">
        <v>400</v>
      </c>
      <c r="J23" s="66">
        <v>408.72</v>
      </c>
      <c r="K23" s="66">
        <f t="shared" si="0"/>
        <v>81.119380768085733</v>
      </c>
      <c r="L23" s="66">
        <f t="shared" si="1"/>
        <v>102.18</v>
      </c>
    </row>
    <row r="24" spans="2:12" x14ac:dyDescent="0.25">
      <c r="B24" s="65"/>
      <c r="C24" s="65" t="s">
        <v>76</v>
      </c>
      <c r="D24" s="65"/>
      <c r="E24" s="65"/>
      <c r="F24" s="65" t="s">
        <v>77</v>
      </c>
      <c r="G24" s="65">
        <f>G25</f>
        <v>3021429.22</v>
      </c>
      <c r="H24" s="65">
        <f>H25</f>
        <v>3665638</v>
      </c>
      <c r="I24" s="65">
        <f>I25</f>
        <v>4008669</v>
      </c>
      <c r="J24" s="65">
        <f>J25</f>
        <v>3996398.15</v>
      </c>
      <c r="K24" s="65">
        <f t="shared" si="0"/>
        <v>132.26846829792689</v>
      </c>
      <c r="L24" s="65">
        <f t="shared" si="1"/>
        <v>99.693892162211441</v>
      </c>
    </row>
    <row r="25" spans="2:12" x14ac:dyDescent="0.25">
      <c r="B25" s="65"/>
      <c r="C25" s="65"/>
      <c r="D25" s="65" t="s">
        <v>78</v>
      </c>
      <c r="E25" s="65"/>
      <c r="F25" s="65" t="s">
        <v>79</v>
      </c>
      <c r="G25" s="65">
        <f>G26+G27</f>
        <v>3021429.22</v>
      </c>
      <c r="H25" s="65">
        <f>H26+H27</f>
        <v>3665638</v>
      </c>
      <c r="I25" s="65">
        <f>I26+I27</f>
        <v>4008669</v>
      </c>
      <c r="J25" s="65">
        <f>J26+J27</f>
        <v>3996398.15</v>
      </c>
      <c r="K25" s="65">
        <f t="shared" si="0"/>
        <v>132.26846829792689</v>
      </c>
      <c r="L25" s="65">
        <f t="shared" si="1"/>
        <v>99.693892162211441</v>
      </c>
    </row>
    <row r="26" spans="2:12" x14ac:dyDescent="0.25">
      <c r="B26" s="66"/>
      <c r="C26" s="66"/>
      <c r="D26" s="66"/>
      <c r="E26" s="66" t="s">
        <v>80</v>
      </c>
      <c r="F26" s="66" t="s">
        <v>81</v>
      </c>
      <c r="G26" s="66">
        <v>3018024.52</v>
      </c>
      <c r="H26" s="66">
        <v>3608302</v>
      </c>
      <c r="I26" s="66">
        <v>3953900</v>
      </c>
      <c r="J26" s="66">
        <v>3941634.69</v>
      </c>
      <c r="K26" s="66">
        <f t="shared" si="0"/>
        <v>130.60313671672887</v>
      </c>
      <c r="L26" s="66">
        <f t="shared" si="1"/>
        <v>99.689792103998585</v>
      </c>
    </row>
    <row r="27" spans="2:12" x14ac:dyDescent="0.25">
      <c r="B27" s="66"/>
      <c r="C27" s="66"/>
      <c r="D27" s="66"/>
      <c r="E27" s="66" t="s">
        <v>82</v>
      </c>
      <c r="F27" s="66" t="s">
        <v>83</v>
      </c>
      <c r="G27" s="66">
        <v>3404.7</v>
      </c>
      <c r="H27" s="66">
        <v>57336</v>
      </c>
      <c r="I27" s="66">
        <v>54769</v>
      </c>
      <c r="J27" s="66">
        <v>54763.46</v>
      </c>
      <c r="K27" s="66">
        <f t="shared" si="0"/>
        <v>1608.4665315593152</v>
      </c>
      <c r="L27" s="66">
        <f t="shared" si="1"/>
        <v>99.989884788840399</v>
      </c>
    </row>
    <row r="28" spans="2:12" x14ac:dyDescent="0.25">
      <c r="F28" s="35"/>
    </row>
    <row r="29" spans="2:12" x14ac:dyDescent="0.25">
      <c r="F29" s="35"/>
    </row>
    <row r="30" spans="2:12" ht="36.75" customHeight="1" x14ac:dyDescent="0.25">
      <c r="B30" s="117" t="s">
        <v>3</v>
      </c>
      <c r="C30" s="118"/>
      <c r="D30" s="118"/>
      <c r="E30" s="118"/>
      <c r="F30" s="119"/>
      <c r="G30" s="28" t="s">
        <v>46</v>
      </c>
      <c r="H30" s="28" t="s">
        <v>43</v>
      </c>
      <c r="I30" s="28" t="s">
        <v>44</v>
      </c>
      <c r="J30" s="28" t="s">
        <v>47</v>
      </c>
      <c r="K30" s="28" t="s">
        <v>6</v>
      </c>
      <c r="L30" s="28" t="s">
        <v>22</v>
      </c>
    </row>
    <row r="31" spans="2:12" x14ac:dyDescent="0.25">
      <c r="B31" s="120">
        <v>1</v>
      </c>
      <c r="C31" s="121"/>
      <c r="D31" s="121"/>
      <c r="E31" s="121"/>
      <c r="F31" s="122"/>
      <c r="G31" s="30">
        <v>2</v>
      </c>
      <c r="H31" s="30">
        <v>3</v>
      </c>
      <c r="I31" s="30">
        <v>4</v>
      </c>
      <c r="J31" s="30">
        <v>5</v>
      </c>
      <c r="K31" s="30" t="s">
        <v>13</v>
      </c>
      <c r="L31" s="30" t="s">
        <v>14</v>
      </c>
    </row>
    <row r="32" spans="2:12" x14ac:dyDescent="0.25">
      <c r="B32" s="65"/>
      <c r="C32" s="66"/>
      <c r="D32" s="67"/>
      <c r="E32" s="68"/>
      <c r="F32" s="8" t="s">
        <v>21</v>
      </c>
      <c r="G32" s="65">
        <f>G33+G77</f>
        <v>3046205.58</v>
      </c>
      <c r="H32" s="65">
        <f>H33+H77</f>
        <v>3666038</v>
      </c>
      <c r="I32" s="65">
        <f>I33+I77</f>
        <v>4008669</v>
      </c>
      <c r="J32" s="65">
        <f>J33+J77</f>
        <v>3996806.8699999996</v>
      </c>
      <c r="K32" s="70">
        <f t="shared" ref="K32:K63" si="4">(J32*100)/G32</f>
        <v>131.20607802182542</v>
      </c>
      <c r="L32" s="70">
        <f t="shared" ref="L32:L63" si="5">(J32*100)/I32</f>
        <v>99.704088065140823</v>
      </c>
    </row>
    <row r="33" spans="2:12" x14ac:dyDescent="0.25">
      <c r="B33" s="65" t="s">
        <v>84</v>
      </c>
      <c r="C33" s="65"/>
      <c r="D33" s="65"/>
      <c r="E33" s="65"/>
      <c r="F33" s="65" t="s">
        <v>85</v>
      </c>
      <c r="G33" s="65">
        <f>G34+G43+G72</f>
        <v>3026673.88</v>
      </c>
      <c r="H33" s="65">
        <f>H34+H43+H72</f>
        <v>3608702</v>
      </c>
      <c r="I33" s="65">
        <f>I34+I43+I72</f>
        <v>3953900</v>
      </c>
      <c r="J33" s="65">
        <f>J34+J43+J72</f>
        <v>3942043.4099999997</v>
      </c>
      <c r="K33" s="65">
        <f t="shared" si="4"/>
        <v>130.24341459609121</v>
      </c>
      <c r="L33" s="65">
        <f t="shared" si="5"/>
        <v>99.700129239485065</v>
      </c>
    </row>
    <row r="34" spans="2:12" x14ac:dyDescent="0.25">
      <c r="B34" s="65"/>
      <c r="C34" s="65" t="s">
        <v>86</v>
      </c>
      <c r="D34" s="65"/>
      <c r="E34" s="65"/>
      <c r="F34" s="65" t="s">
        <v>87</v>
      </c>
      <c r="G34" s="65">
        <f>G35+G38+G40</f>
        <v>2381210.84</v>
      </c>
      <c r="H34" s="65">
        <f>H35+H38+H40</f>
        <v>2794120</v>
      </c>
      <c r="I34" s="65">
        <f>I35+I38+I40</f>
        <v>3146918</v>
      </c>
      <c r="J34" s="65">
        <f>J35+J38+J40</f>
        <v>3146370.42</v>
      </c>
      <c r="K34" s="65">
        <f t="shared" si="4"/>
        <v>132.13321420962455</v>
      </c>
      <c r="L34" s="65">
        <f t="shared" si="5"/>
        <v>99.982599483049768</v>
      </c>
    </row>
    <row r="35" spans="2:12" x14ac:dyDescent="0.25">
      <c r="B35" s="65"/>
      <c r="C35" s="65"/>
      <c r="D35" s="65" t="s">
        <v>88</v>
      </c>
      <c r="E35" s="65"/>
      <c r="F35" s="65" t="s">
        <v>89</v>
      </c>
      <c r="G35" s="65">
        <f>G36+G37</f>
        <v>1987190.79</v>
      </c>
      <c r="H35" s="65">
        <f>H36+H37</f>
        <v>2420500</v>
      </c>
      <c r="I35" s="65">
        <f>I36+I37</f>
        <v>2618983</v>
      </c>
      <c r="J35" s="65">
        <f>J36+J37</f>
        <v>2618769.44</v>
      </c>
      <c r="K35" s="65">
        <f t="shared" si="4"/>
        <v>131.78248677370328</v>
      </c>
      <c r="L35" s="65">
        <f t="shared" si="5"/>
        <v>99.991845689720023</v>
      </c>
    </row>
    <row r="36" spans="2:12" x14ac:dyDescent="0.25">
      <c r="B36" s="66"/>
      <c r="C36" s="66"/>
      <c r="D36" s="66"/>
      <c r="E36" s="66" t="s">
        <v>90</v>
      </c>
      <c r="F36" s="66" t="s">
        <v>91</v>
      </c>
      <c r="G36" s="66">
        <v>1977830.37</v>
      </c>
      <c r="H36" s="66">
        <v>2411500</v>
      </c>
      <c r="I36" s="66">
        <v>2600750</v>
      </c>
      <c r="J36" s="66">
        <v>2600537.36</v>
      </c>
      <c r="K36" s="66">
        <f t="shared" si="4"/>
        <v>131.48434766930998</v>
      </c>
      <c r="L36" s="66">
        <f t="shared" si="5"/>
        <v>99.991823896952809</v>
      </c>
    </row>
    <row r="37" spans="2:12" x14ac:dyDescent="0.25">
      <c r="B37" s="66"/>
      <c r="C37" s="66"/>
      <c r="D37" s="66"/>
      <c r="E37" s="66" t="s">
        <v>92</v>
      </c>
      <c r="F37" s="66" t="s">
        <v>93</v>
      </c>
      <c r="G37" s="66">
        <v>9360.42</v>
      </c>
      <c r="H37" s="66">
        <v>9000</v>
      </c>
      <c r="I37" s="66">
        <v>18233</v>
      </c>
      <c r="J37" s="66">
        <v>18232.080000000002</v>
      </c>
      <c r="K37" s="66">
        <f t="shared" si="4"/>
        <v>194.77843942899997</v>
      </c>
      <c r="L37" s="66">
        <f t="shared" si="5"/>
        <v>99.994954203915981</v>
      </c>
    </row>
    <row r="38" spans="2:12" x14ac:dyDescent="0.25">
      <c r="B38" s="65"/>
      <c r="C38" s="65"/>
      <c r="D38" s="65" t="s">
        <v>94</v>
      </c>
      <c r="E38" s="65"/>
      <c r="F38" s="65" t="s">
        <v>95</v>
      </c>
      <c r="G38" s="65">
        <f>G39</f>
        <v>83077.279999999999</v>
      </c>
      <c r="H38" s="65">
        <f>H39</f>
        <v>101300</v>
      </c>
      <c r="I38" s="65">
        <f>I39</f>
        <v>108450</v>
      </c>
      <c r="J38" s="65">
        <f>J39</f>
        <v>108254.43</v>
      </c>
      <c r="K38" s="65">
        <f t="shared" si="4"/>
        <v>130.30569850144349</v>
      </c>
      <c r="L38" s="65">
        <f t="shared" si="5"/>
        <v>99.819668049792526</v>
      </c>
    </row>
    <row r="39" spans="2:12" x14ac:dyDescent="0.25">
      <c r="B39" s="66"/>
      <c r="C39" s="66"/>
      <c r="D39" s="66"/>
      <c r="E39" s="66" t="s">
        <v>96</v>
      </c>
      <c r="F39" s="66" t="s">
        <v>95</v>
      </c>
      <c r="G39" s="66">
        <v>83077.279999999999</v>
      </c>
      <c r="H39" s="66">
        <v>101300</v>
      </c>
      <c r="I39" s="66">
        <v>108450</v>
      </c>
      <c r="J39" s="66">
        <v>108254.43</v>
      </c>
      <c r="K39" s="66">
        <f t="shared" si="4"/>
        <v>130.30569850144349</v>
      </c>
      <c r="L39" s="66">
        <f t="shared" si="5"/>
        <v>99.819668049792526</v>
      </c>
    </row>
    <row r="40" spans="2:12" x14ac:dyDescent="0.25">
      <c r="B40" s="65"/>
      <c r="C40" s="65"/>
      <c r="D40" s="65" t="s">
        <v>97</v>
      </c>
      <c r="E40" s="65"/>
      <c r="F40" s="65" t="s">
        <v>98</v>
      </c>
      <c r="G40" s="65">
        <f>G41+G42</f>
        <v>310942.77</v>
      </c>
      <c r="H40" s="65">
        <f>H41+H42</f>
        <v>272320</v>
      </c>
      <c r="I40" s="65">
        <f>I41+I42</f>
        <v>419485</v>
      </c>
      <c r="J40" s="65">
        <f>J41+J42</f>
        <v>419346.55</v>
      </c>
      <c r="K40" s="65">
        <f t="shared" si="4"/>
        <v>134.86293635320737</v>
      </c>
      <c r="L40" s="65">
        <f t="shared" si="5"/>
        <v>99.966995244168444</v>
      </c>
    </row>
    <row r="41" spans="2:12" x14ac:dyDescent="0.25">
      <c r="B41" s="66"/>
      <c r="C41" s="66"/>
      <c r="D41" s="66"/>
      <c r="E41" s="66" t="s">
        <v>99</v>
      </c>
      <c r="F41" s="66" t="s">
        <v>100</v>
      </c>
      <c r="G41" s="66">
        <v>329.78</v>
      </c>
      <c r="H41" s="66">
        <v>0</v>
      </c>
      <c r="I41" s="66">
        <v>0</v>
      </c>
      <c r="J41" s="66">
        <v>0</v>
      </c>
      <c r="K41" s="66">
        <f t="shared" si="4"/>
        <v>0</v>
      </c>
      <c r="L41" s="66" t="e">
        <f t="shared" si="5"/>
        <v>#DIV/0!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310612.99</v>
      </c>
      <c r="H42" s="66">
        <v>272320</v>
      </c>
      <c r="I42" s="66">
        <v>419485</v>
      </c>
      <c r="J42" s="66">
        <v>419346.55</v>
      </c>
      <c r="K42" s="66">
        <f t="shared" si="4"/>
        <v>135.00612128295086</v>
      </c>
      <c r="L42" s="66">
        <f t="shared" si="5"/>
        <v>99.966995244168444</v>
      </c>
    </row>
    <row r="43" spans="2:12" x14ac:dyDescent="0.25">
      <c r="B43" s="65"/>
      <c r="C43" s="65" t="s">
        <v>103</v>
      </c>
      <c r="D43" s="65"/>
      <c r="E43" s="65"/>
      <c r="F43" s="65" t="s">
        <v>104</v>
      </c>
      <c r="G43" s="65">
        <f>G44+G49+G55+G65+G67</f>
        <v>643067.74</v>
      </c>
      <c r="H43" s="65">
        <f>H44+H49+H55+H65+H67</f>
        <v>810304</v>
      </c>
      <c r="I43" s="65">
        <f>I44+I49+I55+I65+I67</f>
        <v>804104</v>
      </c>
      <c r="J43" s="65">
        <f>J44+J49+J55+J65+J67</f>
        <v>792870.9800000001</v>
      </c>
      <c r="K43" s="65">
        <f t="shared" si="4"/>
        <v>123.29509485268224</v>
      </c>
      <c r="L43" s="65">
        <f t="shared" si="5"/>
        <v>98.603038910389699</v>
      </c>
    </row>
    <row r="44" spans="2:12" x14ac:dyDescent="0.25">
      <c r="B44" s="65"/>
      <c r="C44" s="65"/>
      <c r="D44" s="65" t="s">
        <v>105</v>
      </c>
      <c r="E44" s="65"/>
      <c r="F44" s="65" t="s">
        <v>106</v>
      </c>
      <c r="G44" s="65">
        <f>G45+G46+G47+G48</f>
        <v>119689.03</v>
      </c>
      <c r="H44" s="65">
        <f>H45+H46+H47+H48</f>
        <v>127500</v>
      </c>
      <c r="I44" s="65">
        <f>I45+I46+I47+I48</f>
        <v>119800</v>
      </c>
      <c r="J44" s="65">
        <f>J45+J46+J47+J48</f>
        <v>115578.37999999999</v>
      </c>
      <c r="K44" s="65">
        <f t="shared" si="4"/>
        <v>96.56555826377739</v>
      </c>
      <c r="L44" s="65">
        <f t="shared" si="5"/>
        <v>96.476110183639392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3154</v>
      </c>
      <c r="H45" s="66">
        <v>5000</v>
      </c>
      <c r="I45" s="66">
        <v>7000</v>
      </c>
      <c r="J45" s="66">
        <v>3986.65</v>
      </c>
      <c r="K45" s="66">
        <f t="shared" si="4"/>
        <v>126.3998097653773</v>
      </c>
      <c r="L45" s="66">
        <f t="shared" si="5"/>
        <v>56.95214285714286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114979.03</v>
      </c>
      <c r="H46" s="66">
        <v>120000</v>
      </c>
      <c r="I46" s="66">
        <v>110300</v>
      </c>
      <c r="J46" s="66">
        <v>110266.73</v>
      </c>
      <c r="K46" s="66">
        <f t="shared" si="4"/>
        <v>95.90160049184621</v>
      </c>
      <c r="L46" s="66">
        <f t="shared" si="5"/>
        <v>99.969836808703533</v>
      </c>
    </row>
    <row r="47" spans="2:12" x14ac:dyDescent="0.25">
      <c r="B47" s="66"/>
      <c r="C47" s="66"/>
      <c r="D47" s="66"/>
      <c r="E47" s="66" t="s">
        <v>111</v>
      </c>
      <c r="F47" s="66" t="s">
        <v>112</v>
      </c>
      <c r="G47" s="66">
        <v>656</v>
      </c>
      <c r="H47" s="66">
        <v>1000</v>
      </c>
      <c r="I47" s="66">
        <v>1000</v>
      </c>
      <c r="J47" s="66">
        <v>225</v>
      </c>
      <c r="K47" s="66">
        <f t="shared" si="4"/>
        <v>34.298780487804876</v>
      </c>
      <c r="L47" s="66">
        <f t="shared" si="5"/>
        <v>22.5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900</v>
      </c>
      <c r="H48" s="66">
        <v>1500</v>
      </c>
      <c r="I48" s="66">
        <v>1500</v>
      </c>
      <c r="J48" s="66">
        <v>1100</v>
      </c>
      <c r="K48" s="66">
        <f t="shared" si="4"/>
        <v>122.22222222222223</v>
      </c>
      <c r="L48" s="66">
        <f t="shared" si="5"/>
        <v>73.333333333333329</v>
      </c>
    </row>
    <row r="49" spans="2:12" x14ac:dyDescent="0.25">
      <c r="B49" s="65"/>
      <c r="C49" s="65"/>
      <c r="D49" s="65" t="s">
        <v>115</v>
      </c>
      <c r="E49" s="65"/>
      <c r="F49" s="65" t="s">
        <v>116</v>
      </c>
      <c r="G49" s="65">
        <f>G50+G51+G52+G53+G54</f>
        <v>83502.820000000007</v>
      </c>
      <c r="H49" s="65">
        <f>H50+H51+H52+H53+H54</f>
        <v>101400</v>
      </c>
      <c r="I49" s="65">
        <f>I50+I51+I52+I53+I54</f>
        <v>97400</v>
      </c>
      <c r="J49" s="65">
        <f>J50+J51+J52+J53+J54</f>
        <v>92069.59</v>
      </c>
      <c r="K49" s="65">
        <f t="shared" si="4"/>
        <v>110.25925831007862</v>
      </c>
      <c r="L49" s="65">
        <f t="shared" si="5"/>
        <v>94.527299794661189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41187.040000000001</v>
      </c>
      <c r="H50" s="66">
        <v>45400</v>
      </c>
      <c r="I50" s="66">
        <v>44400</v>
      </c>
      <c r="J50" s="66">
        <v>44408.67</v>
      </c>
      <c r="K50" s="66">
        <f t="shared" si="4"/>
        <v>107.82195078840334</v>
      </c>
      <c r="L50" s="66">
        <f t="shared" si="5"/>
        <v>100.01952702702702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39331.22</v>
      </c>
      <c r="H51" s="66">
        <v>50000</v>
      </c>
      <c r="I51" s="66">
        <v>45000</v>
      </c>
      <c r="J51" s="66">
        <v>39660.92</v>
      </c>
      <c r="K51" s="66">
        <f t="shared" si="4"/>
        <v>100.83826537798726</v>
      </c>
      <c r="L51" s="66">
        <f t="shared" si="5"/>
        <v>88.135377777777776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2049.66</v>
      </c>
      <c r="H52" s="66">
        <v>4000</v>
      </c>
      <c r="I52" s="66">
        <v>4000</v>
      </c>
      <c r="J52" s="66">
        <v>4000</v>
      </c>
      <c r="K52" s="66">
        <f t="shared" si="4"/>
        <v>195.15431827717768</v>
      </c>
      <c r="L52" s="66">
        <f t="shared" si="5"/>
        <v>100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752.2</v>
      </c>
      <c r="H53" s="66">
        <v>1500</v>
      </c>
      <c r="I53" s="66">
        <v>3500</v>
      </c>
      <c r="J53" s="66">
        <v>3500</v>
      </c>
      <c r="K53" s="66">
        <f t="shared" si="4"/>
        <v>465.30178144110607</v>
      </c>
      <c r="L53" s="66">
        <f t="shared" si="5"/>
        <v>100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182.7</v>
      </c>
      <c r="H54" s="66">
        <v>500</v>
      </c>
      <c r="I54" s="66">
        <v>500</v>
      </c>
      <c r="J54" s="66">
        <v>500</v>
      </c>
      <c r="K54" s="66">
        <f t="shared" si="4"/>
        <v>273.67268746579094</v>
      </c>
      <c r="L54" s="66">
        <f t="shared" si="5"/>
        <v>100</v>
      </c>
    </row>
    <row r="55" spans="2:12" x14ac:dyDescent="0.25">
      <c r="B55" s="65"/>
      <c r="C55" s="65"/>
      <c r="D55" s="65" t="s">
        <v>127</v>
      </c>
      <c r="E55" s="65"/>
      <c r="F55" s="65" t="s">
        <v>128</v>
      </c>
      <c r="G55" s="65">
        <f>G56+G57+G58+G59+G60+G61+G62+G63+G64</f>
        <v>436763.19000000006</v>
      </c>
      <c r="H55" s="65">
        <f>H56+H57+H58+H59+H60+H61+H62+H63+H64</f>
        <v>572568</v>
      </c>
      <c r="I55" s="65">
        <f>I56+I57+I58+I59+I60+I61+I62+I63+I64</f>
        <v>579568</v>
      </c>
      <c r="J55" s="65">
        <f>J56+J57+J58+J59+J60+J61+J62+J63+J64</f>
        <v>579461.7300000001</v>
      </c>
      <c r="K55" s="65">
        <f t="shared" si="4"/>
        <v>132.67183299032135</v>
      </c>
      <c r="L55" s="65">
        <f t="shared" si="5"/>
        <v>99.981663928995388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136151.64000000001</v>
      </c>
      <c r="H56" s="66">
        <v>160000</v>
      </c>
      <c r="I56" s="66">
        <v>185000</v>
      </c>
      <c r="J56" s="66">
        <v>186221.01</v>
      </c>
      <c r="K56" s="66">
        <f t="shared" si="4"/>
        <v>136.77470943427488</v>
      </c>
      <c r="L56" s="66">
        <f t="shared" si="5"/>
        <v>100.6600054054054</v>
      </c>
    </row>
    <row r="57" spans="2:12" x14ac:dyDescent="0.25">
      <c r="B57" s="66"/>
      <c r="C57" s="66"/>
      <c r="D57" s="66"/>
      <c r="E57" s="66" t="s">
        <v>131</v>
      </c>
      <c r="F57" s="66" t="s">
        <v>132</v>
      </c>
      <c r="G57" s="66">
        <v>31952.67</v>
      </c>
      <c r="H57" s="66">
        <v>80000</v>
      </c>
      <c r="I57" s="66">
        <v>50000</v>
      </c>
      <c r="J57" s="66">
        <v>34713.839999999997</v>
      </c>
      <c r="K57" s="66">
        <f t="shared" si="4"/>
        <v>108.64143747611702</v>
      </c>
      <c r="L57" s="66">
        <f t="shared" si="5"/>
        <v>69.427679999999995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5389.88</v>
      </c>
      <c r="H58" s="66">
        <v>5000</v>
      </c>
      <c r="I58" s="66">
        <v>5000</v>
      </c>
      <c r="J58" s="66">
        <v>5380</v>
      </c>
      <c r="K58" s="66">
        <f t="shared" si="4"/>
        <v>99.81669350709106</v>
      </c>
      <c r="L58" s="66">
        <f t="shared" si="5"/>
        <v>107.6</v>
      </c>
    </row>
    <row r="59" spans="2:12" x14ac:dyDescent="0.25">
      <c r="B59" s="66"/>
      <c r="C59" s="66"/>
      <c r="D59" s="66"/>
      <c r="E59" s="66" t="s">
        <v>135</v>
      </c>
      <c r="F59" s="66" t="s">
        <v>136</v>
      </c>
      <c r="G59" s="66">
        <v>11274.36</v>
      </c>
      <c r="H59" s="66">
        <v>15000</v>
      </c>
      <c r="I59" s="66">
        <v>18500</v>
      </c>
      <c r="J59" s="66">
        <v>18787.68</v>
      </c>
      <c r="K59" s="66">
        <f t="shared" si="4"/>
        <v>166.64076719210669</v>
      </c>
      <c r="L59" s="66">
        <f t="shared" si="5"/>
        <v>101.55502702702702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18035.88</v>
      </c>
      <c r="H60" s="66">
        <v>23000</v>
      </c>
      <c r="I60" s="66">
        <v>20000</v>
      </c>
      <c r="J60" s="66">
        <v>19502.66</v>
      </c>
      <c r="K60" s="66">
        <f t="shared" si="4"/>
        <v>108.13256686116785</v>
      </c>
      <c r="L60" s="66">
        <f t="shared" si="5"/>
        <v>97.513300000000001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17254</v>
      </c>
      <c r="H61" s="66">
        <v>1804</v>
      </c>
      <c r="I61" s="66">
        <v>3804</v>
      </c>
      <c r="J61" s="66">
        <v>3250</v>
      </c>
      <c r="K61" s="66">
        <f t="shared" si="4"/>
        <v>18.836211892894401</v>
      </c>
      <c r="L61" s="66">
        <f t="shared" si="5"/>
        <v>85.436382754994739</v>
      </c>
    </row>
    <row r="62" spans="2:12" x14ac:dyDescent="0.25">
      <c r="B62" s="66"/>
      <c r="C62" s="66"/>
      <c r="D62" s="66"/>
      <c r="E62" s="66" t="s">
        <v>141</v>
      </c>
      <c r="F62" s="66" t="s">
        <v>142</v>
      </c>
      <c r="G62" s="66">
        <v>212767.1</v>
      </c>
      <c r="H62" s="66">
        <v>283664</v>
      </c>
      <c r="I62" s="66">
        <v>283664</v>
      </c>
      <c r="J62" s="66">
        <v>298365.63</v>
      </c>
      <c r="K62" s="66">
        <f t="shared" si="4"/>
        <v>140.23109305903026</v>
      </c>
      <c r="L62" s="66">
        <f t="shared" si="5"/>
        <v>105.1827620001128</v>
      </c>
    </row>
    <row r="63" spans="2:12" x14ac:dyDescent="0.25">
      <c r="B63" s="66"/>
      <c r="C63" s="66"/>
      <c r="D63" s="66"/>
      <c r="E63" s="66" t="s">
        <v>143</v>
      </c>
      <c r="F63" s="66" t="s">
        <v>144</v>
      </c>
      <c r="G63" s="66">
        <v>82.95</v>
      </c>
      <c r="H63" s="66">
        <v>100</v>
      </c>
      <c r="I63" s="66">
        <v>100</v>
      </c>
      <c r="J63" s="66">
        <v>82.5</v>
      </c>
      <c r="K63" s="66">
        <f t="shared" si="4"/>
        <v>99.457504520795652</v>
      </c>
      <c r="L63" s="66">
        <f t="shared" si="5"/>
        <v>82.5</v>
      </c>
    </row>
    <row r="64" spans="2:12" x14ac:dyDescent="0.25">
      <c r="B64" s="66"/>
      <c r="C64" s="66"/>
      <c r="D64" s="66"/>
      <c r="E64" s="66" t="s">
        <v>145</v>
      </c>
      <c r="F64" s="66" t="s">
        <v>146</v>
      </c>
      <c r="G64" s="66">
        <v>3854.71</v>
      </c>
      <c r="H64" s="66">
        <v>4000</v>
      </c>
      <c r="I64" s="66">
        <v>13500</v>
      </c>
      <c r="J64" s="66">
        <v>13158.41</v>
      </c>
      <c r="K64" s="66">
        <f t="shared" ref="K64:K85" si="6">(J64*100)/G64</f>
        <v>341.35927216314587</v>
      </c>
      <c r="L64" s="66">
        <f t="shared" ref="L64:L85" si="7">(J64*100)/I64</f>
        <v>97.469703703703701</v>
      </c>
    </row>
    <row r="65" spans="2:12" x14ac:dyDescent="0.25">
      <c r="B65" s="65"/>
      <c r="C65" s="65"/>
      <c r="D65" s="65" t="s">
        <v>147</v>
      </c>
      <c r="E65" s="65"/>
      <c r="F65" s="65" t="s">
        <v>148</v>
      </c>
      <c r="G65" s="65">
        <f>G66</f>
        <v>592.45000000000005</v>
      </c>
      <c r="H65" s="65">
        <f>H66</f>
        <v>2500</v>
      </c>
      <c r="I65" s="65">
        <f>I66</f>
        <v>2500</v>
      </c>
      <c r="J65" s="65">
        <f>J66</f>
        <v>1342.54</v>
      </c>
      <c r="K65" s="65">
        <f t="shared" si="6"/>
        <v>226.60815258671616</v>
      </c>
      <c r="L65" s="65">
        <f t="shared" si="7"/>
        <v>53.701599999999999</v>
      </c>
    </row>
    <row r="66" spans="2:12" x14ac:dyDescent="0.25">
      <c r="B66" s="66"/>
      <c r="C66" s="66"/>
      <c r="D66" s="66"/>
      <c r="E66" s="66" t="s">
        <v>149</v>
      </c>
      <c r="F66" s="66" t="s">
        <v>150</v>
      </c>
      <c r="G66" s="66">
        <v>592.45000000000005</v>
      </c>
      <c r="H66" s="66">
        <v>2500</v>
      </c>
      <c r="I66" s="66">
        <v>2500</v>
      </c>
      <c r="J66" s="66">
        <v>1342.54</v>
      </c>
      <c r="K66" s="66">
        <f t="shared" si="6"/>
        <v>226.60815258671616</v>
      </c>
      <c r="L66" s="66">
        <f t="shared" si="7"/>
        <v>53.701599999999999</v>
      </c>
    </row>
    <row r="67" spans="2:12" x14ac:dyDescent="0.25">
      <c r="B67" s="65"/>
      <c r="C67" s="65"/>
      <c r="D67" s="65" t="s">
        <v>151</v>
      </c>
      <c r="E67" s="65"/>
      <c r="F67" s="65" t="s">
        <v>152</v>
      </c>
      <c r="G67" s="65">
        <f>G68+G69+G70+G71</f>
        <v>2520.25</v>
      </c>
      <c r="H67" s="65">
        <f>H68+H69+H70+H71</f>
        <v>6336</v>
      </c>
      <c r="I67" s="65">
        <f>I68+I69+I70+I71</f>
        <v>4836</v>
      </c>
      <c r="J67" s="65">
        <f>J68+J69+J70+J71</f>
        <v>4418.74</v>
      </c>
      <c r="K67" s="65">
        <f t="shared" si="6"/>
        <v>175.32943160400754</v>
      </c>
      <c r="L67" s="65">
        <f t="shared" si="7"/>
        <v>91.371794871794876</v>
      </c>
    </row>
    <row r="68" spans="2:12" x14ac:dyDescent="0.25">
      <c r="B68" s="66"/>
      <c r="C68" s="66"/>
      <c r="D68" s="66"/>
      <c r="E68" s="66" t="s">
        <v>153</v>
      </c>
      <c r="F68" s="66" t="s">
        <v>154</v>
      </c>
      <c r="G68" s="66">
        <v>668.21</v>
      </c>
      <c r="H68" s="66">
        <v>1500</v>
      </c>
      <c r="I68" s="66">
        <v>1500</v>
      </c>
      <c r="J68" s="66">
        <v>1143.3</v>
      </c>
      <c r="K68" s="66">
        <f t="shared" si="6"/>
        <v>171.09890603253467</v>
      </c>
      <c r="L68" s="66">
        <f t="shared" si="7"/>
        <v>76.22</v>
      </c>
    </row>
    <row r="69" spans="2:12" x14ac:dyDescent="0.25">
      <c r="B69" s="66"/>
      <c r="C69" s="66"/>
      <c r="D69" s="66"/>
      <c r="E69" s="66" t="s">
        <v>155</v>
      </c>
      <c r="F69" s="66" t="s">
        <v>156</v>
      </c>
      <c r="G69" s="66">
        <v>184.6</v>
      </c>
      <c r="H69" s="66">
        <v>2000</v>
      </c>
      <c r="I69" s="66">
        <v>2000</v>
      </c>
      <c r="J69" s="66">
        <v>2000</v>
      </c>
      <c r="K69" s="66">
        <f t="shared" si="6"/>
        <v>1083.4236186348862</v>
      </c>
      <c r="L69" s="66">
        <f t="shared" si="7"/>
        <v>100</v>
      </c>
    </row>
    <row r="70" spans="2:12" x14ac:dyDescent="0.25">
      <c r="B70" s="66"/>
      <c r="C70" s="66"/>
      <c r="D70" s="66"/>
      <c r="E70" s="66" t="s">
        <v>157</v>
      </c>
      <c r="F70" s="66" t="s">
        <v>158</v>
      </c>
      <c r="G70" s="66">
        <v>1667.44</v>
      </c>
      <c r="H70" s="66">
        <v>2500</v>
      </c>
      <c r="I70" s="66">
        <v>1000</v>
      </c>
      <c r="J70" s="66">
        <v>939.44</v>
      </c>
      <c r="K70" s="66">
        <f t="shared" si="6"/>
        <v>56.340258120232214</v>
      </c>
      <c r="L70" s="66">
        <f t="shared" si="7"/>
        <v>93.944000000000003</v>
      </c>
    </row>
    <row r="71" spans="2:12" x14ac:dyDescent="0.25">
      <c r="B71" s="66"/>
      <c r="C71" s="66"/>
      <c r="D71" s="66"/>
      <c r="E71" s="66" t="s">
        <v>159</v>
      </c>
      <c r="F71" s="66" t="s">
        <v>152</v>
      </c>
      <c r="G71" s="66">
        <v>0</v>
      </c>
      <c r="H71" s="66">
        <v>336</v>
      </c>
      <c r="I71" s="66">
        <v>336</v>
      </c>
      <c r="J71" s="66">
        <v>336</v>
      </c>
      <c r="K71" s="66" t="e">
        <f t="shared" si="6"/>
        <v>#DIV/0!</v>
      </c>
      <c r="L71" s="66">
        <f t="shared" si="7"/>
        <v>100</v>
      </c>
    </row>
    <row r="72" spans="2:12" x14ac:dyDescent="0.25">
      <c r="B72" s="65"/>
      <c r="C72" s="65" t="s">
        <v>160</v>
      </c>
      <c r="D72" s="65"/>
      <c r="E72" s="65"/>
      <c r="F72" s="65" t="s">
        <v>161</v>
      </c>
      <c r="G72" s="65">
        <f>G73+G75</f>
        <v>2395.3000000000002</v>
      </c>
      <c r="H72" s="65">
        <f>H73+H75</f>
        <v>4278</v>
      </c>
      <c r="I72" s="65">
        <f>I73+I75</f>
        <v>2878</v>
      </c>
      <c r="J72" s="65">
        <f>J73+J75</f>
        <v>2802.01</v>
      </c>
      <c r="K72" s="65">
        <f t="shared" si="6"/>
        <v>116.97950152381746</v>
      </c>
      <c r="L72" s="65">
        <f t="shared" si="7"/>
        <v>97.359624739402364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>G74</f>
        <v>402.3</v>
      </c>
      <c r="H73" s="65">
        <f>H74</f>
        <v>664</v>
      </c>
      <c r="I73" s="65">
        <f>I74</f>
        <v>664</v>
      </c>
      <c r="J73" s="65">
        <f>J74</f>
        <v>502.01</v>
      </c>
      <c r="K73" s="65">
        <f t="shared" si="6"/>
        <v>124.78498632861049</v>
      </c>
      <c r="L73" s="65">
        <f t="shared" si="7"/>
        <v>75.603915662650607</v>
      </c>
    </row>
    <row r="74" spans="2:12" x14ac:dyDescent="0.25">
      <c r="B74" s="66"/>
      <c r="C74" s="66"/>
      <c r="D74" s="66"/>
      <c r="E74" s="66" t="s">
        <v>164</v>
      </c>
      <c r="F74" s="66" t="s">
        <v>165</v>
      </c>
      <c r="G74" s="66">
        <v>402.3</v>
      </c>
      <c r="H74" s="66">
        <v>664</v>
      </c>
      <c r="I74" s="66">
        <v>664</v>
      </c>
      <c r="J74" s="66">
        <v>502.01</v>
      </c>
      <c r="K74" s="66">
        <f t="shared" si="6"/>
        <v>124.78498632861049</v>
      </c>
      <c r="L74" s="66">
        <f t="shared" si="7"/>
        <v>75.603915662650607</v>
      </c>
    </row>
    <row r="75" spans="2:12" x14ac:dyDescent="0.25">
      <c r="B75" s="65"/>
      <c r="C75" s="65"/>
      <c r="D75" s="65" t="s">
        <v>166</v>
      </c>
      <c r="E75" s="65"/>
      <c r="F75" s="65" t="s">
        <v>167</v>
      </c>
      <c r="G75" s="65">
        <f>G76</f>
        <v>1993</v>
      </c>
      <c r="H75" s="65">
        <f>H76</f>
        <v>3614</v>
      </c>
      <c r="I75" s="65">
        <f>I76</f>
        <v>2214</v>
      </c>
      <c r="J75" s="65">
        <f>J76</f>
        <v>2300</v>
      </c>
      <c r="K75" s="65">
        <f t="shared" si="6"/>
        <v>115.4039136979428</v>
      </c>
      <c r="L75" s="65">
        <f t="shared" si="7"/>
        <v>103.8843721770551</v>
      </c>
    </row>
    <row r="76" spans="2:12" x14ac:dyDescent="0.25">
      <c r="B76" s="66"/>
      <c r="C76" s="66"/>
      <c r="D76" s="66"/>
      <c r="E76" s="66" t="s">
        <v>168</v>
      </c>
      <c r="F76" s="66" t="s">
        <v>169</v>
      </c>
      <c r="G76" s="66">
        <v>1993</v>
      </c>
      <c r="H76" s="66">
        <v>3614</v>
      </c>
      <c r="I76" s="66">
        <v>2214</v>
      </c>
      <c r="J76" s="66">
        <v>2300</v>
      </c>
      <c r="K76" s="66">
        <f t="shared" si="6"/>
        <v>115.4039136979428</v>
      </c>
      <c r="L76" s="66">
        <f t="shared" si="7"/>
        <v>103.8843721770551</v>
      </c>
    </row>
    <row r="77" spans="2:12" x14ac:dyDescent="0.25">
      <c r="B77" s="65" t="s">
        <v>170</v>
      </c>
      <c r="C77" s="65"/>
      <c r="D77" s="65"/>
      <c r="E77" s="65"/>
      <c r="F77" s="65" t="s">
        <v>171</v>
      </c>
      <c r="G77" s="65">
        <f>G78+G83</f>
        <v>19531.7</v>
      </c>
      <c r="H77" s="65">
        <f>H78+H83</f>
        <v>57336</v>
      </c>
      <c r="I77" s="65">
        <f>I78+I83</f>
        <v>54769</v>
      </c>
      <c r="J77" s="65">
        <f>J78+J83</f>
        <v>54763.46</v>
      </c>
      <c r="K77" s="65">
        <f t="shared" si="6"/>
        <v>280.38245518823243</v>
      </c>
      <c r="L77" s="65">
        <f t="shared" si="7"/>
        <v>99.989884788840399</v>
      </c>
    </row>
    <row r="78" spans="2:12" x14ac:dyDescent="0.25">
      <c r="B78" s="65"/>
      <c r="C78" s="65" t="s">
        <v>172</v>
      </c>
      <c r="D78" s="65"/>
      <c r="E78" s="65"/>
      <c r="F78" s="65" t="s">
        <v>173</v>
      </c>
      <c r="G78" s="65">
        <f>G79+G81</f>
        <v>3753.95</v>
      </c>
      <c r="H78" s="65">
        <f>H79+H81</f>
        <v>6636</v>
      </c>
      <c r="I78" s="65">
        <f>I79+I81</f>
        <v>4069</v>
      </c>
      <c r="J78" s="65">
        <f>J79+J81</f>
        <v>4063.46</v>
      </c>
      <c r="K78" s="65">
        <f t="shared" si="6"/>
        <v>108.2449153558252</v>
      </c>
      <c r="L78" s="65">
        <f t="shared" si="7"/>
        <v>99.86384861145244</v>
      </c>
    </row>
    <row r="79" spans="2:12" x14ac:dyDescent="0.25">
      <c r="B79" s="65"/>
      <c r="C79" s="65"/>
      <c r="D79" s="65" t="s">
        <v>174</v>
      </c>
      <c r="E79" s="65"/>
      <c r="F79" s="65" t="s">
        <v>175</v>
      </c>
      <c r="G79" s="65">
        <f>G80</f>
        <v>349.25</v>
      </c>
      <c r="H79" s="65">
        <f>H80</f>
        <v>0</v>
      </c>
      <c r="I79" s="65">
        <f>I80</f>
        <v>0</v>
      </c>
      <c r="J79" s="65">
        <f>J80</f>
        <v>0</v>
      </c>
      <c r="K79" s="65">
        <f t="shared" si="6"/>
        <v>0</v>
      </c>
      <c r="L79" s="65" t="e">
        <f t="shared" si="7"/>
        <v>#DIV/0!</v>
      </c>
    </row>
    <row r="80" spans="2:12" x14ac:dyDescent="0.25">
      <c r="B80" s="66"/>
      <c r="C80" s="66"/>
      <c r="D80" s="66"/>
      <c r="E80" s="66" t="s">
        <v>176</v>
      </c>
      <c r="F80" s="66" t="s">
        <v>177</v>
      </c>
      <c r="G80" s="66">
        <v>349.25</v>
      </c>
      <c r="H80" s="66">
        <v>0</v>
      </c>
      <c r="I80" s="66">
        <v>0</v>
      </c>
      <c r="J80" s="66">
        <v>0</v>
      </c>
      <c r="K80" s="66">
        <f t="shared" si="6"/>
        <v>0</v>
      </c>
      <c r="L80" s="66" t="e">
        <f t="shared" si="7"/>
        <v>#DIV/0!</v>
      </c>
    </row>
    <row r="81" spans="2:12" x14ac:dyDescent="0.25">
      <c r="B81" s="65"/>
      <c r="C81" s="65"/>
      <c r="D81" s="65" t="s">
        <v>178</v>
      </c>
      <c r="E81" s="65"/>
      <c r="F81" s="65" t="s">
        <v>179</v>
      </c>
      <c r="G81" s="65">
        <f>G82</f>
        <v>3404.7</v>
      </c>
      <c r="H81" s="65">
        <f>H82</f>
        <v>6636</v>
      </c>
      <c r="I81" s="65">
        <f>I82</f>
        <v>4069</v>
      </c>
      <c r="J81" s="65">
        <f>J82</f>
        <v>4063.46</v>
      </c>
      <c r="K81" s="65">
        <f t="shared" si="6"/>
        <v>119.34854759597029</v>
      </c>
      <c r="L81" s="65">
        <f t="shared" si="7"/>
        <v>99.86384861145244</v>
      </c>
    </row>
    <row r="82" spans="2:12" x14ac:dyDescent="0.25">
      <c r="B82" s="66"/>
      <c r="C82" s="66"/>
      <c r="D82" s="66"/>
      <c r="E82" s="66" t="s">
        <v>180</v>
      </c>
      <c r="F82" s="66" t="s">
        <v>181</v>
      </c>
      <c r="G82" s="66">
        <v>3404.7</v>
      </c>
      <c r="H82" s="66">
        <v>6636</v>
      </c>
      <c r="I82" s="66">
        <v>4069</v>
      </c>
      <c r="J82" s="66">
        <v>4063.46</v>
      </c>
      <c r="K82" s="66">
        <f t="shared" si="6"/>
        <v>119.34854759597029</v>
      </c>
      <c r="L82" s="66">
        <f t="shared" si="7"/>
        <v>99.86384861145244</v>
      </c>
    </row>
    <row r="83" spans="2:12" x14ac:dyDescent="0.25">
      <c r="B83" s="65"/>
      <c r="C83" s="65" t="s">
        <v>182</v>
      </c>
      <c r="D83" s="65"/>
      <c r="E83" s="65"/>
      <c r="F83" s="65" t="s">
        <v>183</v>
      </c>
      <c r="G83" s="65">
        <f t="shared" ref="G83:J84" si="8">G84</f>
        <v>15777.75</v>
      </c>
      <c r="H83" s="65">
        <f t="shared" si="8"/>
        <v>50700</v>
      </c>
      <c r="I83" s="65">
        <f t="shared" si="8"/>
        <v>50700</v>
      </c>
      <c r="J83" s="65">
        <f t="shared" si="8"/>
        <v>50700</v>
      </c>
      <c r="K83" s="65">
        <f t="shared" si="6"/>
        <v>321.33859390597519</v>
      </c>
      <c r="L83" s="65">
        <f t="shared" si="7"/>
        <v>100</v>
      </c>
    </row>
    <row r="84" spans="2:12" x14ac:dyDescent="0.25">
      <c r="B84" s="65"/>
      <c r="C84" s="65"/>
      <c r="D84" s="65" t="s">
        <v>184</v>
      </c>
      <c r="E84" s="65"/>
      <c r="F84" s="65" t="s">
        <v>185</v>
      </c>
      <c r="G84" s="65">
        <f t="shared" si="8"/>
        <v>15777.75</v>
      </c>
      <c r="H84" s="65">
        <f t="shared" si="8"/>
        <v>50700</v>
      </c>
      <c r="I84" s="65">
        <f t="shared" si="8"/>
        <v>50700</v>
      </c>
      <c r="J84" s="65">
        <f t="shared" si="8"/>
        <v>50700</v>
      </c>
      <c r="K84" s="65">
        <f t="shared" si="6"/>
        <v>321.33859390597519</v>
      </c>
      <c r="L84" s="65">
        <f t="shared" si="7"/>
        <v>100</v>
      </c>
    </row>
    <row r="85" spans="2:12" x14ac:dyDescent="0.25">
      <c r="B85" s="66"/>
      <c r="C85" s="66"/>
      <c r="D85" s="66"/>
      <c r="E85" s="66" t="s">
        <v>186</v>
      </c>
      <c r="F85" s="66" t="s">
        <v>185</v>
      </c>
      <c r="G85" s="66">
        <v>15777.75</v>
      </c>
      <c r="H85" s="66">
        <v>50700</v>
      </c>
      <c r="I85" s="66">
        <v>50700</v>
      </c>
      <c r="J85" s="66">
        <v>50700</v>
      </c>
      <c r="K85" s="66">
        <f t="shared" si="6"/>
        <v>321.33859390597519</v>
      </c>
      <c r="L85" s="66">
        <f t="shared" si="7"/>
        <v>100</v>
      </c>
    </row>
    <row r="86" spans="2:12" x14ac:dyDescent="0.25">
      <c r="B86" s="65"/>
      <c r="C86" s="66"/>
      <c r="D86" s="67"/>
      <c r="E86" s="68"/>
      <c r="F86" s="8"/>
      <c r="G86" s="65"/>
      <c r="H86" s="65"/>
      <c r="I86" s="65"/>
      <c r="J86" s="65"/>
      <c r="K86" s="70"/>
      <c r="L86" s="70"/>
    </row>
  </sheetData>
  <mergeCells count="7">
    <mergeCell ref="B30:F30"/>
    <mergeCell ref="B31:F31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H21"/>
  <sheetViews>
    <sheetView workbookViewId="0">
      <selection activeCell="F8" sqref="F8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106" t="s">
        <v>16</v>
      </c>
      <c r="C2" s="106"/>
      <c r="D2" s="106"/>
      <c r="E2" s="106"/>
      <c r="F2" s="106"/>
      <c r="G2" s="106"/>
      <c r="H2" s="106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C7+C9+C11+C13</f>
        <v>3046205.58</v>
      </c>
      <c r="D6" s="71">
        <f>D7+D9+D11+D13</f>
        <v>3666038</v>
      </c>
      <c r="E6" s="71">
        <f>E7+E9+E11+E13</f>
        <v>4009069</v>
      </c>
      <c r="F6" s="71">
        <f>F7+F9+F11+F13</f>
        <v>3996807.49</v>
      </c>
      <c r="G6" s="72">
        <f t="shared" ref="G6:G21" si="0">(F6*100)/C6</f>
        <v>131.20609837501513</v>
      </c>
      <c r="H6" s="72">
        <f t="shared" ref="H6:H21" si="1">(F6*100)/E6</f>
        <v>99.694155675544621</v>
      </c>
    </row>
    <row r="7" spans="1:8" x14ac:dyDescent="0.25">
      <c r="A7"/>
      <c r="B7" s="8" t="s">
        <v>187</v>
      </c>
      <c r="C7" s="71">
        <f>C8</f>
        <v>3021429.22</v>
      </c>
      <c r="D7" s="71">
        <f>D8</f>
        <v>3665638</v>
      </c>
      <c r="E7" s="71">
        <f>E8</f>
        <v>4008669</v>
      </c>
      <c r="F7" s="71">
        <f>F8</f>
        <v>3996398.15</v>
      </c>
      <c r="G7" s="72">
        <f t="shared" si="0"/>
        <v>132.26846829792689</v>
      </c>
      <c r="H7" s="72">
        <f t="shared" si="1"/>
        <v>99.693892162211441</v>
      </c>
    </row>
    <row r="8" spans="1:8" x14ac:dyDescent="0.25">
      <c r="A8"/>
      <c r="B8" s="16" t="s">
        <v>188</v>
      </c>
      <c r="C8" s="73">
        <v>3021429.22</v>
      </c>
      <c r="D8" s="73">
        <v>3665638</v>
      </c>
      <c r="E8" s="73">
        <v>4008669</v>
      </c>
      <c r="F8" s="74">
        <v>3996398.15</v>
      </c>
      <c r="G8" s="70">
        <f t="shared" si="0"/>
        <v>132.26846829792689</v>
      </c>
      <c r="H8" s="70">
        <f t="shared" si="1"/>
        <v>99.693892162211441</v>
      </c>
    </row>
    <row r="9" spans="1:8" x14ac:dyDescent="0.25">
      <c r="A9"/>
      <c r="B9" s="8" t="s">
        <v>189</v>
      </c>
      <c r="C9" s="71">
        <f>C10</f>
        <v>503.85</v>
      </c>
      <c r="D9" s="71">
        <f>D10</f>
        <v>400</v>
      </c>
      <c r="E9" s="71">
        <f>E10</f>
        <v>400</v>
      </c>
      <c r="F9" s="71">
        <f>F10</f>
        <v>408.72</v>
      </c>
      <c r="G9" s="72">
        <f t="shared" si="0"/>
        <v>81.119380768085733</v>
      </c>
      <c r="H9" s="72">
        <f t="shared" si="1"/>
        <v>102.18</v>
      </c>
    </row>
    <row r="10" spans="1:8" x14ac:dyDescent="0.25">
      <c r="A10"/>
      <c r="B10" s="16" t="s">
        <v>190</v>
      </c>
      <c r="C10" s="73">
        <v>503.85</v>
      </c>
      <c r="D10" s="73">
        <v>400</v>
      </c>
      <c r="E10" s="73">
        <v>400</v>
      </c>
      <c r="F10" s="74">
        <v>408.72</v>
      </c>
      <c r="G10" s="70">
        <f t="shared" si="0"/>
        <v>81.119380768085733</v>
      </c>
      <c r="H10" s="70">
        <f t="shared" si="1"/>
        <v>102.18</v>
      </c>
    </row>
    <row r="11" spans="1:8" x14ac:dyDescent="0.25">
      <c r="A11"/>
      <c r="B11" s="8" t="s">
        <v>191</v>
      </c>
      <c r="C11" s="71">
        <f>C12</f>
        <v>0</v>
      </c>
      <c r="D11" s="71">
        <f>D12</f>
        <v>0</v>
      </c>
      <c r="E11" s="71">
        <f>E12</f>
        <v>0</v>
      </c>
      <c r="F11" s="71">
        <f>F12</f>
        <v>0.62</v>
      </c>
      <c r="G11" s="72" t="e">
        <f t="shared" si="0"/>
        <v>#DIV/0!</v>
      </c>
      <c r="H11" s="72" t="e">
        <f t="shared" si="1"/>
        <v>#DIV/0!</v>
      </c>
    </row>
    <row r="12" spans="1:8" x14ac:dyDescent="0.25">
      <c r="A12"/>
      <c r="B12" s="16" t="s">
        <v>192</v>
      </c>
      <c r="C12" s="73">
        <v>0</v>
      </c>
      <c r="D12" s="73">
        <v>0</v>
      </c>
      <c r="E12" s="73">
        <v>0</v>
      </c>
      <c r="F12" s="74">
        <v>0.62</v>
      </c>
      <c r="G12" s="70" t="e">
        <f t="shared" si="0"/>
        <v>#DIV/0!</v>
      </c>
      <c r="H12" s="70" t="e">
        <f t="shared" si="1"/>
        <v>#DIV/0!</v>
      </c>
    </row>
    <row r="13" spans="1:8" x14ac:dyDescent="0.25">
      <c r="A13"/>
      <c r="B13" s="8" t="s">
        <v>193</v>
      </c>
      <c r="C13" s="71">
        <f>C14</f>
        <v>24272.51</v>
      </c>
      <c r="D13" s="71">
        <f>D14</f>
        <v>0</v>
      </c>
      <c r="E13" s="71">
        <f>E14</f>
        <v>0</v>
      </c>
      <c r="F13" s="71">
        <f>F14</f>
        <v>0</v>
      </c>
      <c r="G13" s="72">
        <f t="shared" si="0"/>
        <v>0</v>
      </c>
      <c r="H13" s="72" t="e">
        <f t="shared" si="1"/>
        <v>#DIV/0!</v>
      </c>
    </row>
    <row r="14" spans="1:8" x14ac:dyDescent="0.25">
      <c r="A14"/>
      <c r="B14" s="16" t="s">
        <v>194</v>
      </c>
      <c r="C14" s="73">
        <v>24272.51</v>
      </c>
      <c r="D14" s="73">
        <v>0</v>
      </c>
      <c r="E14" s="73">
        <v>0</v>
      </c>
      <c r="F14" s="74">
        <v>0</v>
      </c>
      <c r="G14" s="70">
        <f t="shared" si="0"/>
        <v>0</v>
      </c>
      <c r="H14" s="70" t="e">
        <f t="shared" si="1"/>
        <v>#DIV/0!</v>
      </c>
    </row>
    <row r="15" spans="1:8" x14ac:dyDescent="0.25">
      <c r="B15" s="8" t="s">
        <v>32</v>
      </c>
      <c r="C15" s="75">
        <f>C16+C18+C20</f>
        <v>3046205.58</v>
      </c>
      <c r="D15" s="75">
        <f>D16+D18+D20</f>
        <v>3666038</v>
      </c>
      <c r="E15" s="75">
        <f>E16+E18+E20</f>
        <v>4008669</v>
      </c>
      <c r="F15" s="75">
        <f>F16+F18+F20</f>
        <v>3996806.87</v>
      </c>
      <c r="G15" s="72">
        <f t="shared" si="0"/>
        <v>131.20607802182542</v>
      </c>
      <c r="H15" s="72">
        <f t="shared" si="1"/>
        <v>99.704088065140823</v>
      </c>
    </row>
    <row r="16" spans="1:8" x14ac:dyDescent="0.25">
      <c r="A16"/>
      <c r="B16" s="8" t="s">
        <v>187</v>
      </c>
      <c r="C16" s="75">
        <f>C17</f>
        <v>3021429.22</v>
      </c>
      <c r="D16" s="75">
        <f>D17</f>
        <v>3665638</v>
      </c>
      <c r="E16" s="75">
        <f>E17</f>
        <v>4008269</v>
      </c>
      <c r="F16" s="75">
        <f>F17</f>
        <v>3996398.15</v>
      </c>
      <c r="G16" s="72">
        <f t="shared" si="0"/>
        <v>132.26846829792689</v>
      </c>
      <c r="H16" s="72">
        <f t="shared" si="1"/>
        <v>99.703840984724323</v>
      </c>
    </row>
    <row r="17" spans="1:8" x14ac:dyDescent="0.25">
      <c r="A17"/>
      <c r="B17" s="16" t="s">
        <v>188</v>
      </c>
      <c r="C17" s="73">
        <v>3021429.22</v>
      </c>
      <c r="D17" s="73">
        <v>3665638</v>
      </c>
      <c r="E17" s="76">
        <v>4008269</v>
      </c>
      <c r="F17" s="74">
        <v>3996398.15</v>
      </c>
      <c r="G17" s="70">
        <f t="shared" si="0"/>
        <v>132.26846829792689</v>
      </c>
      <c r="H17" s="70">
        <f t="shared" si="1"/>
        <v>99.703840984724323</v>
      </c>
    </row>
    <row r="18" spans="1:8" x14ac:dyDescent="0.25">
      <c r="A18"/>
      <c r="B18" s="8" t="s">
        <v>189</v>
      </c>
      <c r="C18" s="75">
        <f>C19</f>
        <v>503.85</v>
      </c>
      <c r="D18" s="75">
        <f>D19</f>
        <v>400</v>
      </c>
      <c r="E18" s="75">
        <f>E19</f>
        <v>400</v>
      </c>
      <c r="F18" s="75">
        <f>F19</f>
        <v>408.72</v>
      </c>
      <c r="G18" s="72">
        <f t="shared" si="0"/>
        <v>81.119380768085733</v>
      </c>
      <c r="H18" s="72">
        <f t="shared" si="1"/>
        <v>102.18</v>
      </c>
    </row>
    <row r="19" spans="1:8" x14ac:dyDescent="0.25">
      <c r="A19"/>
      <c r="B19" s="16" t="s">
        <v>190</v>
      </c>
      <c r="C19" s="73">
        <v>503.85</v>
      </c>
      <c r="D19" s="73">
        <v>400</v>
      </c>
      <c r="E19" s="76">
        <v>400</v>
      </c>
      <c r="F19" s="74">
        <v>408.72</v>
      </c>
      <c r="G19" s="70">
        <f t="shared" si="0"/>
        <v>81.119380768085733</v>
      </c>
      <c r="H19" s="70">
        <f t="shared" si="1"/>
        <v>102.18</v>
      </c>
    </row>
    <row r="20" spans="1:8" x14ac:dyDescent="0.25">
      <c r="A20"/>
      <c r="B20" s="8" t="s">
        <v>193</v>
      </c>
      <c r="C20" s="75">
        <f>C21</f>
        <v>24272.51</v>
      </c>
      <c r="D20" s="75">
        <f>D21</f>
        <v>0</v>
      </c>
      <c r="E20" s="75">
        <f>E21</f>
        <v>0</v>
      </c>
      <c r="F20" s="75">
        <f>F21</f>
        <v>0</v>
      </c>
      <c r="G20" s="72">
        <f t="shared" si="0"/>
        <v>0</v>
      </c>
      <c r="H20" s="72" t="e">
        <f t="shared" si="1"/>
        <v>#DIV/0!</v>
      </c>
    </row>
    <row r="21" spans="1:8" x14ac:dyDescent="0.25">
      <c r="A21"/>
      <c r="B21" s="16" t="s">
        <v>194</v>
      </c>
      <c r="C21" s="73">
        <v>24272.51</v>
      </c>
      <c r="D21" s="73">
        <v>0</v>
      </c>
      <c r="E21" s="76">
        <v>0</v>
      </c>
      <c r="F21" s="74">
        <v>0</v>
      </c>
      <c r="G21" s="70">
        <f t="shared" si="0"/>
        <v>0</v>
      </c>
      <c r="H21" s="70" t="e">
        <f t="shared" si="1"/>
        <v>#DIV/0!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H12"/>
  <sheetViews>
    <sheetView workbookViewId="0">
      <selection activeCell="C36" sqref="C36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17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3046205.58</v>
      </c>
      <c r="D6" s="75">
        <f t="shared" si="0"/>
        <v>3666038</v>
      </c>
      <c r="E6" s="75">
        <f t="shared" si="0"/>
        <v>4008669</v>
      </c>
      <c r="F6" s="75">
        <f t="shared" si="0"/>
        <v>3996806.87</v>
      </c>
      <c r="G6" s="70">
        <f>(F6*100)/C6</f>
        <v>131.20607802182542</v>
      </c>
      <c r="H6" s="70">
        <f>(F6*100)/E6</f>
        <v>99.704088065140823</v>
      </c>
    </row>
    <row r="7" spans="2:8" x14ac:dyDescent="0.25">
      <c r="B7" s="8" t="s">
        <v>195</v>
      </c>
      <c r="C7" s="75">
        <f t="shared" si="0"/>
        <v>3046205.58</v>
      </c>
      <c r="D7" s="75">
        <f t="shared" si="0"/>
        <v>3666038</v>
      </c>
      <c r="E7" s="75">
        <f t="shared" si="0"/>
        <v>4008669</v>
      </c>
      <c r="F7" s="75">
        <f t="shared" si="0"/>
        <v>3996806.87</v>
      </c>
      <c r="G7" s="70">
        <f>(F7*100)/C7</f>
        <v>131.20607802182542</v>
      </c>
      <c r="H7" s="70">
        <f>(F7*100)/E7</f>
        <v>99.704088065140823</v>
      </c>
    </row>
    <row r="8" spans="2:8" x14ac:dyDescent="0.25">
      <c r="B8" s="11" t="s">
        <v>196</v>
      </c>
      <c r="C8" s="73">
        <v>3046205.58</v>
      </c>
      <c r="D8" s="73">
        <v>3666038</v>
      </c>
      <c r="E8" s="73">
        <v>4008669</v>
      </c>
      <c r="F8" s="74">
        <v>3996806.87</v>
      </c>
      <c r="G8" s="70">
        <f>(F8*100)/C8</f>
        <v>131.20607802182542</v>
      </c>
      <c r="H8" s="70">
        <f>(F8*100)/E8</f>
        <v>99.704088065140823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106" t="s">
        <v>4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106" t="s">
        <v>25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</row>
    <row r="5" spans="2:12" ht="15.75" customHeight="1" x14ac:dyDescent="0.25">
      <c r="B5" s="106" t="s">
        <v>18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106" t="s">
        <v>19</v>
      </c>
      <c r="C2" s="106"/>
      <c r="D2" s="106"/>
      <c r="E2" s="106"/>
      <c r="F2" s="106"/>
      <c r="G2" s="106"/>
      <c r="H2" s="106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F7949"/>
  <sheetViews>
    <sheetView tabSelected="1" zoomScaleNormal="100" workbookViewId="0">
      <selection activeCell="J10" sqref="J10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197</v>
      </c>
      <c r="C1" s="39"/>
    </row>
    <row r="2" spans="1:6" ht="15" customHeight="1" x14ac:dyDescent="0.2">
      <c r="A2" s="41" t="s">
        <v>34</v>
      </c>
      <c r="B2" s="42" t="s">
        <v>198</v>
      </c>
      <c r="C2" s="39"/>
    </row>
    <row r="3" spans="1:6" s="39" customFormat="1" ht="43.5" customHeight="1" x14ac:dyDescent="0.2">
      <c r="A3" s="43" t="s">
        <v>35</v>
      </c>
      <c r="B3" s="37" t="s">
        <v>199</v>
      </c>
    </row>
    <row r="4" spans="1:6" s="39" customFormat="1" x14ac:dyDescent="0.2">
      <c r="A4" s="43" t="s">
        <v>36</v>
      </c>
      <c r="B4" s="44" t="s">
        <v>200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201</v>
      </c>
      <c r="B7" s="46"/>
      <c r="C7" s="77">
        <f>C13+C89</f>
        <v>3665638</v>
      </c>
      <c r="D7" s="77">
        <f>D13+D89</f>
        <v>4008269</v>
      </c>
      <c r="E7" s="77">
        <f>E13+E89</f>
        <v>3996398.15</v>
      </c>
      <c r="F7" s="77">
        <f>(E7*100)/D7</f>
        <v>99.703840984724323</v>
      </c>
    </row>
    <row r="8" spans="1:6" x14ac:dyDescent="0.2">
      <c r="A8" s="47" t="s">
        <v>86</v>
      </c>
      <c r="B8" s="46"/>
      <c r="C8" s="77">
        <f>C69</f>
        <v>400</v>
      </c>
      <c r="D8" s="77">
        <f>D69</f>
        <v>400</v>
      </c>
      <c r="E8" s="77">
        <f>E69</f>
        <v>408.72</v>
      </c>
      <c r="F8" s="77">
        <f>(E8*100)/D8</f>
        <v>102.18</v>
      </c>
    </row>
    <row r="9" spans="1:6" x14ac:dyDescent="0.2">
      <c r="A9" s="47" t="s">
        <v>202</v>
      </c>
      <c r="B9" s="46"/>
      <c r="C9" s="77">
        <f>C78</f>
        <v>0</v>
      </c>
      <c r="D9" s="77">
        <f>D78</f>
        <v>0</v>
      </c>
      <c r="E9" s="77">
        <f>E78</f>
        <v>0.62</v>
      </c>
      <c r="F9" s="77" t="e">
        <f>(E9*100)/D9</f>
        <v>#DIV/0!</v>
      </c>
    </row>
    <row r="10" spans="1:6" x14ac:dyDescent="0.2">
      <c r="A10" s="47" t="s">
        <v>203</v>
      </c>
      <c r="B10" s="46"/>
      <c r="C10" s="77">
        <f>C83</f>
        <v>0</v>
      </c>
      <c r="D10" s="77">
        <f>D83</f>
        <v>0</v>
      </c>
      <c r="E10" s="77">
        <f>E83</f>
        <v>0</v>
      </c>
      <c r="F10" s="77" t="e">
        <f>(E10*100)/D10</f>
        <v>#DIV/0!</v>
      </c>
    </row>
    <row r="11" spans="1:6" s="57" customFormat="1" x14ac:dyDescent="0.2"/>
    <row r="12" spans="1:6" ht="38.25" x14ac:dyDescent="0.2">
      <c r="A12" s="47" t="s">
        <v>204</v>
      </c>
      <c r="B12" s="47" t="s">
        <v>205</v>
      </c>
      <c r="C12" s="47" t="s">
        <v>43</v>
      </c>
      <c r="D12" s="47" t="s">
        <v>206</v>
      </c>
      <c r="E12" s="47" t="s">
        <v>207</v>
      </c>
      <c r="F12" s="47" t="s">
        <v>208</v>
      </c>
    </row>
    <row r="13" spans="1:6" x14ac:dyDescent="0.2">
      <c r="A13" s="48" t="s">
        <v>201</v>
      </c>
      <c r="B13" s="48" t="s">
        <v>209</v>
      </c>
      <c r="C13" s="78">
        <f>C14+C57</f>
        <v>3665638</v>
      </c>
      <c r="D13" s="78">
        <f>D14+D57</f>
        <v>4008269</v>
      </c>
      <c r="E13" s="78">
        <f>E14+E57</f>
        <v>3996398.15</v>
      </c>
      <c r="F13" s="79">
        <f>(E13*100)/D13</f>
        <v>99.703840984724323</v>
      </c>
    </row>
    <row r="14" spans="1:6" x14ac:dyDescent="0.2">
      <c r="A14" s="49" t="s">
        <v>84</v>
      </c>
      <c r="B14" s="50" t="s">
        <v>85</v>
      </c>
      <c r="C14" s="80">
        <f>C15+C23+C52</f>
        <v>3608302</v>
      </c>
      <c r="D14" s="80">
        <f>D15+D23+D52</f>
        <v>3953500</v>
      </c>
      <c r="E14" s="80">
        <f>E15+E23+E52</f>
        <v>3941634.69</v>
      </c>
      <c r="F14" s="81">
        <f>(E14*100)/D14</f>
        <v>99.69987833565196</v>
      </c>
    </row>
    <row r="15" spans="1:6" x14ac:dyDescent="0.2">
      <c r="A15" s="51" t="s">
        <v>86</v>
      </c>
      <c r="B15" s="52" t="s">
        <v>87</v>
      </c>
      <c r="C15" s="82">
        <f>C16+C19+C21</f>
        <v>2794120</v>
      </c>
      <c r="D15" s="82">
        <f>D16+D19+D21</f>
        <v>3146918</v>
      </c>
      <c r="E15" s="82">
        <f>E16+E19+E21</f>
        <v>3146370.42</v>
      </c>
      <c r="F15" s="81">
        <f>(E15*100)/D15</f>
        <v>99.982599483049768</v>
      </c>
    </row>
    <row r="16" spans="1:6" x14ac:dyDescent="0.2">
      <c r="A16" s="53" t="s">
        <v>88</v>
      </c>
      <c r="B16" s="54" t="s">
        <v>89</v>
      </c>
      <c r="C16" s="83">
        <f>C17+C18</f>
        <v>2420500</v>
      </c>
      <c r="D16" s="83">
        <f>D17+D18</f>
        <v>2618983</v>
      </c>
      <c r="E16" s="83">
        <f>E17+E18</f>
        <v>2618769.44</v>
      </c>
      <c r="F16" s="83">
        <f>(E16*100)/D16</f>
        <v>99.991845689720023</v>
      </c>
    </row>
    <row r="17" spans="1:6" x14ac:dyDescent="0.2">
      <c r="A17" s="55" t="s">
        <v>90</v>
      </c>
      <c r="B17" s="56" t="s">
        <v>91</v>
      </c>
      <c r="C17" s="84">
        <v>2411500</v>
      </c>
      <c r="D17" s="84">
        <v>2600750</v>
      </c>
      <c r="E17" s="84">
        <v>2600537.36</v>
      </c>
      <c r="F17" s="84"/>
    </row>
    <row r="18" spans="1:6" x14ac:dyDescent="0.2">
      <c r="A18" s="55" t="s">
        <v>92</v>
      </c>
      <c r="B18" s="56" t="s">
        <v>93</v>
      </c>
      <c r="C18" s="84">
        <v>9000</v>
      </c>
      <c r="D18" s="84">
        <v>18233</v>
      </c>
      <c r="E18" s="84">
        <v>18232.080000000002</v>
      </c>
      <c r="F18" s="84"/>
    </row>
    <row r="19" spans="1:6" x14ac:dyDescent="0.2">
      <c r="A19" s="53" t="s">
        <v>94</v>
      </c>
      <c r="B19" s="54" t="s">
        <v>95</v>
      </c>
      <c r="C19" s="83">
        <f>C20</f>
        <v>101300</v>
      </c>
      <c r="D19" s="83">
        <f>D20</f>
        <v>108450</v>
      </c>
      <c r="E19" s="83">
        <f>E20</f>
        <v>108254.43</v>
      </c>
      <c r="F19" s="83">
        <f>(E19*100)/D19</f>
        <v>99.819668049792526</v>
      </c>
    </row>
    <row r="20" spans="1:6" x14ac:dyDescent="0.2">
      <c r="A20" s="55" t="s">
        <v>96</v>
      </c>
      <c r="B20" s="56" t="s">
        <v>95</v>
      </c>
      <c r="C20" s="84">
        <v>101300</v>
      </c>
      <c r="D20" s="84">
        <v>108450</v>
      </c>
      <c r="E20" s="84">
        <v>108254.43</v>
      </c>
      <c r="F20" s="84"/>
    </row>
    <row r="21" spans="1:6" x14ac:dyDescent="0.2">
      <c r="A21" s="53" t="s">
        <v>97</v>
      </c>
      <c r="B21" s="54" t="s">
        <v>98</v>
      </c>
      <c r="C21" s="83">
        <f>C22</f>
        <v>272320</v>
      </c>
      <c r="D21" s="83">
        <f>D22</f>
        <v>419485</v>
      </c>
      <c r="E21" s="83">
        <f>E22</f>
        <v>419346.55</v>
      </c>
      <c r="F21" s="83">
        <f>(E21*100)/D21</f>
        <v>99.966995244168444</v>
      </c>
    </row>
    <row r="22" spans="1:6" x14ac:dyDescent="0.2">
      <c r="A22" s="55" t="s">
        <v>101</v>
      </c>
      <c r="B22" s="56" t="s">
        <v>102</v>
      </c>
      <c r="C22" s="84">
        <v>272320</v>
      </c>
      <c r="D22" s="84">
        <v>419485</v>
      </c>
      <c r="E22" s="84">
        <v>419346.55</v>
      </c>
      <c r="F22" s="84"/>
    </row>
    <row r="23" spans="1:6" x14ac:dyDescent="0.2">
      <c r="A23" s="51" t="s">
        <v>103</v>
      </c>
      <c r="B23" s="52" t="s">
        <v>104</v>
      </c>
      <c r="C23" s="82">
        <f>C24+C29+C35+C45+C47</f>
        <v>809904</v>
      </c>
      <c r="D23" s="82">
        <f>D24+D29+D35+D45+D47</f>
        <v>803704</v>
      </c>
      <c r="E23" s="82">
        <f>E24+E29+E35+E45+E47</f>
        <v>792462.26000000013</v>
      </c>
      <c r="F23" s="81">
        <f>(E23*100)/D23</f>
        <v>98.601258672347029</v>
      </c>
    </row>
    <row r="24" spans="1:6" x14ac:dyDescent="0.2">
      <c r="A24" s="53" t="s">
        <v>105</v>
      </c>
      <c r="B24" s="54" t="s">
        <v>106</v>
      </c>
      <c r="C24" s="83">
        <f>C25+C26+C27+C28</f>
        <v>127500</v>
      </c>
      <c r="D24" s="83">
        <f>D25+D26+D27+D28</f>
        <v>119800</v>
      </c>
      <c r="E24" s="83">
        <f>E25+E26+E27+E28</f>
        <v>115578.37999999999</v>
      </c>
      <c r="F24" s="83">
        <f>(E24*100)/D24</f>
        <v>96.476110183639392</v>
      </c>
    </row>
    <row r="25" spans="1:6" x14ac:dyDescent="0.2">
      <c r="A25" s="55" t="s">
        <v>107</v>
      </c>
      <c r="B25" s="56" t="s">
        <v>108</v>
      </c>
      <c r="C25" s="84">
        <v>5000</v>
      </c>
      <c r="D25" s="84">
        <v>7000</v>
      </c>
      <c r="E25" s="84">
        <v>3986.65</v>
      </c>
      <c r="F25" s="84"/>
    </row>
    <row r="26" spans="1:6" ht="25.5" x14ac:dyDescent="0.2">
      <c r="A26" s="55" t="s">
        <v>109</v>
      </c>
      <c r="B26" s="56" t="s">
        <v>110</v>
      </c>
      <c r="C26" s="84">
        <v>120000</v>
      </c>
      <c r="D26" s="84">
        <v>110300</v>
      </c>
      <c r="E26" s="84">
        <v>110266.73</v>
      </c>
      <c r="F26" s="84"/>
    </row>
    <row r="27" spans="1:6" x14ac:dyDescent="0.2">
      <c r="A27" s="55" t="s">
        <v>111</v>
      </c>
      <c r="B27" s="56" t="s">
        <v>112</v>
      </c>
      <c r="C27" s="84">
        <v>1000</v>
      </c>
      <c r="D27" s="84">
        <v>1000</v>
      </c>
      <c r="E27" s="84">
        <v>225</v>
      </c>
      <c r="F27" s="84"/>
    </row>
    <row r="28" spans="1:6" x14ac:dyDescent="0.2">
      <c r="A28" s="55" t="s">
        <v>113</v>
      </c>
      <c r="B28" s="56" t="s">
        <v>114</v>
      </c>
      <c r="C28" s="84">
        <v>1500</v>
      </c>
      <c r="D28" s="84">
        <v>1500</v>
      </c>
      <c r="E28" s="84">
        <v>1100</v>
      </c>
      <c r="F28" s="84"/>
    </row>
    <row r="29" spans="1:6" x14ac:dyDescent="0.2">
      <c r="A29" s="53" t="s">
        <v>115</v>
      </c>
      <c r="B29" s="54" t="s">
        <v>116</v>
      </c>
      <c r="C29" s="83">
        <f>C30+C31+C32+C33+C34</f>
        <v>101000</v>
      </c>
      <c r="D29" s="83">
        <f>D30+D31+D32+D33+D34</f>
        <v>97000</v>
      </c>
      <c r="E29" s="83">
        <f>E30+E31+E32+E33+E34</f>
        <v>91660.87</v>
      </c>
      <c r="F29" s="83">
        <f>(E29*100)/D29</f>
        <v>94.495742268041241</v>
      </c>
    </row>
    <row r="30" spans="1:6" x14ac:dyDescent="0.2">
      <c r="A30" s="55" t="s">
        <v>117</v>
      </c>
      <c r="B30" s="56" t="s">
        <v>118</v>
      </c>
      <c r="C30" s="84">
        <v>45000</v>
      </c>
      <c r="D30" s="84">
        <v>44000</v>
      </c>
      <c r="E30" s="84">
        <v>43999.95</v>
      </c>
      <c r="F30" s="84"/>
    </row>
    <row r="31" spans="1:6" x14ac:dyDescent="0.2">
      <c r="A31" s="55" t="s">
        <v>119</v>
      </c>
      <c r="B31" s="56" t="s">
        <v>120</v>
      </c>
      <c r="C31" s="84">
        <v>50000</v>
      </c>
      <c r="D31" s="84">
        <v>45000</v>
      </c>
      <c r="E31" s="84">
        <v>39660.92</v>
      </c>
      <c r="F31" s="84"/>
    </row>
    <row r="32" spans="1:6" x14ac:dyDescent="0.2">
      <c r="A32" s="55" t="s">
        <v>121</v>
      </c>
      <c r="B32" s="56" t="s">
        <v>122</v>
      </c>
      <c r="C32" s="84">
        <v>4000</v>
      </c>
      <c r="D32" s="84">
        <v>4000</v>
      </c>
      <c r="E32" s="84">
        <v>4000</v>
      </c>
      <c r="F32" s="84"/>
    </row>
    <row r="33" spans="1:6" x14ac:dyDescent="0.2">
      <c r="A33" s="55" t="s">
        <v>123</v>
      </c>
      <c r="B33" s="56" t="s">
        <v>124</v>
      </c>
      <c r="C33" s="84">
        <v>1500</v>
      </c>
      <c r="D33" s="84">
        <v>3500</v>
      </c>
      <c r="E33" s="84">
        <v>3500</v>
      </c>
      <c r="F33" s="84"/>
    </row>
    <row r="34" spans="1:6" x14ac:dyDescent="0.2">
      <c r="A34" s="55" t="s">
        <v>125</v>
      </c>
      <c r="B34" s="56" t="s">
        <v>126</v>
      </c>
      <c r="C34" s="84">
        <v>500</v>
      </c>
      <c r="D34" s="84">
        <v>500</v>
      </c>
      <c r="E34" s="84">
        <v>500</v>
      </c>
      <c r="F34" s="84"/>
    </row>
    <row r="35" spans="1:6" x14ac:dyDescent="0.2">
      <c r="A35" s="53" t="s">
        <v>127</v>
      </c>
      <c r="B35" s="54" t="s">
        <v>128</v>
      </c>
      <c r="C35" s="83">
        <f>C36+C37+C38+C39+C40+C41+C42+C43+C44</f>
        <v>572568</v>
      </c>
      <c r="D35" s="83">
        <f>D36+D37+D38+D39+D40+D41+D42+D43+D44</f>
        <v>579568</v>
      </c>
      <c r="E35" s="83">
        <f>E36+E37+E38+E39+E40+E41+E42+E43+E44</f>
        <v>579461.7300000001</v>
      </c>
      <c r="F35" s="83">
        <f>(E35*100)/D35</f>
        <v>99.981663928995388</v>
      </c>
    </row>
    <row r="36" spans="1:6" x14ac:dyDescent="0.2">
      <c r="A36" s="55" t="s">
        <v>129</v>
      </c>
      <c r="B36" s="56" t="s">
        <v>130</v>
      </c>
      <c r="C36" s="84">
        <v>160000</v>
      </c>
      <c r="D36" s="84">
        <v>185000</v>
      </c>
      <c r="E36" s="84">
        <v>186221.01</v>
      </c>
      <c r="F36" s="84"/>
    </row>
    <row r="37" spans="1:6" x14ac:dyDescent="0.2">
      <c r="A37" s="55" t="s">
        <v>131</v>
      </c>
      <c r="B37" s="56" t="s">
        <v>132</v>
      </c>
      <c r="C37" s="84">
        <v>80000</v>
      </c>
      <c r="D37" s="84">
        <v>50000</v>
      </c>
      <c r="E37" s="84">
        <v>34713.839999999997</v>
      </c>
      <c r="F37" s="84"/>
    </row>
    <row r="38" spans="1:6" x14ac:dyDescent="0.2">
      <c r="A38" s="55" t="s">
        <v>133</v>
      </c>
      <c r="B38" s="56" t="s">
        <v>134</v>
      </c>
      <c r="C38" s="84">
        <v>5000</v>
      </c>
      <c r="D38" s="84">
        <v>5000</v>
      </c>
      <c r="E38" s="84">
        <v>5380</v>
      </c>
      <c r="F38" s="84"/>
    </row>
    <row r="39" spans="1:6" x14ac:dyDescent="0.2">
      <c r="A39" s="55" t="s">
        <v>135</v>
      </c>
      <c r="B39" s="56" t="s">
        <v>136</v>
      </c>
      <c r="C39" s="84">
        <v>15000</v>
      </c>
      <c r="D39" s="84">
        <v>18500</v>
      </c>
      <c r="E39" s="84">
        <v>18787.68</v>
      </c>
      <c r="F39" s="84"/>
    </row>
    <row r="40" spans="1:6" x14ac:dyDescent="0.2">
      <c r="A40" s="55" t="s">
        <v>137</v>
      </c>
      <c r="B40" s="56" t="s">
        <v>138</v>
      </c>
      <c r="C40" s="84">
        <v>23000</v>
      </c>
      <c r="D40" s="84">
        <v>20000</v>
      </c>
      <c r="E40" s="84">
        <v>19502.66</v>
      </c>
      <c r="F40" s="84"/>
    </row>
    <row r="41" spans="1:6" x14ac:dyDescent="0.2">
      <c r="A41" s="55" t="s">
        <v>139</v>
      </c>
      <c r="B41" s="56" t="s">
        <v>140</v>
      </c>
      <c r="C41" s="84">
        <v>1804</v>
      </c>
      <c r="D41" s="84">
        <v>3804</v>
      </c>
      <c r="E41" s="84">
        <v>3250</v>
      </c>
      <c r="F41" s="84"/>
    </row>
    <row r="42" spans="1:6" x14ac:dyDescent="0.2">
      <c r="A42" s="55" t="s">
        <v>141</v>
      </c>
      <c r="B42" s="56" t="s">
        <v>142</v>
      </c>
      <c r="C42" s="84">
        <v>283664</v>
      </c>
      <c r="D42" s="84">
        <v>283664</v>
      </c>
      <c r="E42" s="84">
        <v>298365.63</v>
      </c>
      <c r="F42" s="84"/>
    </row>
    <row r="43" spans="1:6" x14ac:dyDescent="0.2">
      <c r="A43" s="55" t="s">
        <v>143</v>
      </c>
      <c r="B43" s="56" t="s">
        <v>144</v>
      </c>
      <c r="C43" s="84">
        <v>100</v>
      </c>
      <c r="D43" s="84">
        <v>100</v>
      </c>
      <c r="E43" s="84">
        <v>82.5</v>
      </c>
      <c r="F43" s="84"/>
    </row>
    <row r="44" spans="1:6" x14ac:dyDescent="0.2">
      <c r="A44" s="55" t="s">
        <v>145</v>
      </c>
      <c r="B44" s="56" t="s">
        <v>146</v>
      </c>
      <c r="C44" s="84">
        <v>4000</v>
      </c>
      <c r="D44" s="84">
        <v>13500</v>
      </c>
      <c r="E44" s="84">
        <v>13158.41</v>
      </c>
      <c r="F44" s="84"/>
    </row>
    <row r="45" spans="1:6" x14ac:dyDescent="0.2">
      <c r="A45" s="53" t="s">
        <v>147</v>
      </c>
      <c r="B45" s="54" t="s">
        <v>148</v>
      </c>
      <c r="C45" s="83">
        <f>C46</f>
        <v>2500</v>
      </c>
      <c r="D45" s="83">
        <f>D46</f>
        <v>2500</v>
      </c>
      <c r="E45" s="83">
        <f>E46</f>
        <v>1342.54</v>
      </c>
      <c r="F45" s="83">
        <f>(E45*100)/D45</f>
        <v>53.701599999999999</v>
      </c>
    </row>
    <row r="46" spans="1:6" ht="25.5" x14ac:dyDescent="0.2">
      <c r="A46" s="55" t="s">
        <v>149</v>
      </c>
      <c r="B46" s="56" t="s">
        <v>150</v>
      </c>
      <c r="C46" s="84">
        <v>2500</v>
      </c>
      <c r="D46" s="84">
        <v>2500</v>
      </c>
      <c r="E46" s="84">
        <v>1342.54</v>
      </c>
      <c r="F46" s="84"/>
    </row>
    <row r="47" spans="1:6" x14ac:dyDescent="0.2">
      <c r="A47" s="53" t="s">
        <v>151</v>
      </c>
      <c r="B47" s="54" t="s">
        <v>152</v>
      </c>
      <c r="C47" s="83">
        <f>C48+C49+C50+C51</f>
        <v>6336</v>
      </c>
      <c r="D47" s="83">
        <f>D48+D49+D50+D51</f>
        <v>4836</v>
      </c>
      <c r="E47" s="83">
        <f>E48+E49+E50+E51</f>
        <v>4418.74</v>
      </c>
      <c r="F47" s="83">
        <f>(E47*100)/D47</f>
        <v>91.371794871794876</v>
      </c>
    </row>
    <row r="48" spans="1:6" x14ac:dyDescent="0.2">
      <c r="A48" s="55" t="s">
        <v>153</v>
      </c>
      <c r="B48" s="56" t="s">
        <v>154</v>
      </c>
      <c r="C48" s="84">
        <v>1500</v>
      </c>
      <c r="D48" s="84">
        <v>1500</v>
      </c>
      <c r="E48" s="84">
        <v>1143.3</v>
      </c>
      <c r="F48" s="84"/>
    </row>
    <row r="49" spans="1:6" x14ac:dyDescent="0.2">
      <c r="A49" s="55" t="s">
        <v>155</v>
      </c>
      <c r="B49" s="56" t="s">
        <v>156</v>
      </c>
      <c r="C49" s="84">
        <v>2000</v>
      </c>
      <c r="D49" s="84">
        <v>2000</v>
      </c>
      <c r="E49" s="84">
        <v>2000</v>
      </c>
      <c r="F49" s="84"/>
    </row>
    <row r="50" spans="1:6" x14ac:dyDescent="0.2">
      <c r="A50" s="55" t="s">
        <v>157</v>
      </c>
      <c r="B50" s="56" t="s">
        <v>158</v>
      </c>
      <c r="C50" s="84">
        <v>2500</v>
      </c>
      <c r="D50" s="84">
        <v>1000</v>
      </c>
      <c r="E50" s="84">
        <v>939.44</v>
      </c>
      <c r="F50" s="84"/>
    </row>
    <row r="51" spans="1:6" x14ac:dyDescent="0.2">
      <c r="A51" s="55" t="s">
        <v>159</v>
      </c>
      <c r="B51" s="56" t="s">
        <v>152</v>
      </c>
      <c r="C51" s="84">
        <v>336</v>
      </c>
      <c r="D51" s="84">
        <v>336</v>
      </c>
      <c r="E51" s="84">
        <v>336</v>
      </c>
      <c r="F51" s="84"/>
    </row>
    <row r="52" spans="1:6" x14ac:dyDescent="0.2">
      <c r="A52" s="51" t="s">
        <v>160</v>
      </c>
      <c r="B52" s="52" t="s">
        <v>161</v>
      </c>
      <c r="C52" s="82">
        <f>C53+C55</f>
        <v>4278</v>
      </c>
      <c r="D52" s="82">
        <f>D53+D55</f>
        <v>2878</v>
      </c>
      <c r="E52" s="82">
        <f>E53+E55</f>
        <v>2802.01</v>
      </c>
      <c r="F52" s="81">
        <f>(E52*100)/D52</f>
        <v>97.359624739402364</v>
      </c>
    </row>
    <row r="53" spans="1:6" x14ac:dyDescent="0.2">
      <c r="A53" s="53" t="s">
        <v>162</v>
      </c>
      <c r="B53" s="54" t="s">
        <v>163</v>
      </c>
      <c r="C53" s="83">
        <f>C54</f>
        <v>664</v>
      </c>
      <c r="D53" s="83">
        <f>D54</f>
        <v>664</v>
      </c>
      <c r="E53" s="83">
        <f>E54</f>
        <v>502.01</v>
      </c>
      <c r="F53" s="83">
        <f>(E53*100)/D53</f>
        <v>75.603915662650607</v>
      </c>
    </row>
    <row r="54" spans="1:6" ht="25.5" x14ac:dyDescent="0.2">
      <c r="A54" s="55" t="s">
        <v>164</v>
      </c>
      <c r="B54" s="56" t="s">
        <v>165</v>
      </c>
      <c r="C54" s="84">
        <v>664</v>
      </c>
      <c r="D54" s="84">
        <v>664</v>
      </c>
      <c r="E54" s="84">
        <v>502.01</v>
      </c>
      <c r="F54" s="84"/>
    </row>
    <row r="55" spans="1:6" x14ac:dyDescent="0.2">
      <c r="A55" s="53" t="s">
        <v>166</v>
      </c>
      <c r="B55" s="54" t="s">
        <v>167</v>
      </c>
      <c r="C55" s="83">
        <f>C56</f>
        <v>3614</v>
      </c>
      <c r="D55" s="83">
        <f>D56</f>
        <v>2214</v>
      </c>
      <c r="E55" s="83">
        <f>E56</f>
        <v>2300</v>
      </c>
      <c r="F55" s="83">
        <f>(E55*100)/D55</f>
        <v>103.8843721770551</v>
      </c>
    </row>
    <row r="56" spans="1:6" x14ac:dyDescent="0.2">
      <c r="A56" s="55" t="s">
        <v>168</v>
      </c>
      <c r="B56" s="56" t="s">
        <v>169</v>
      </c>
      <c r="C56" s="84">
        <v>3614</v>
      </c>
      <c r="D56" s="84">
        <v>2214</v>
      </c>
      <c r="E56" s="84">
        <v>2300</v>
      </c>
      <c r="F56" s="84"/>
    </row>
    <row r="57" spans="1:6" x14ac:dyDescent="0.2">
      <c r="A57" s="49" t="s">
        <v>170</v>
      </c>
      <c r="B57" s="50" t="s">
        <v>171</v>
      </c>
      <c r="C57" s="80">
        <f>C58+C61</f>
        <v>57336</v>
      </c>
      <c r="D57" s="80">
        <f>D58+D61</f>
        <v>54769</v>
      </c>
      <c r="E57" s="80">
        <f>E58+E61</f>
        <v>54763.46</v>
      </c>
      <c r="F57" s="81">
        <f>(E57*100)/D57</f>
        <v>99.989884788840399</v>
      </c>
    </row>
    <row r="58" spans="1:6" x14ac:dyDescent="0.2">
      <c r="A58" s="51" t="s">
        <v>172</v>
      </c>
      <c r="B58" s="52" t="s">
        <v>173</v>
      </c>
      <c r="C58" s="82">
        <f t="shared" ref="C58:E59" si="0">C59</f>
        <v>6636</v>
      </c>
      <c r="D58" s="82">
        <f t="shared" si="0"/>
        <v>4069</v>
      </c>
      <c r="E58" s="82">
        <f t="shared" si="0"/>
        <v>4063.46</v>
      </c>
      <c r="F58" s="81">
        <f>(E58*100)/D58</f>
        <v>99.86384861145244</v>
      </c>
    </row>
    <row r="59" spans="1:6" x14ac:dyDescent="0.2">
      <c r="A59" s="53" t="s">
        <v>178</v>
      </c>
      <c r="B59" s="54" t="s">
        <v>179</v>
      </c>
      <c r="C59" s="83">
        <f t="shared" si="0"/>
        <v>6636</v>
      </c>
      <c r="D59" s="83">
        <f t="shared" si="0"/>
        <v>4069</v>
      </c>
      <c r="E59" s="83">
        <f t="shared" si="0"/>
        <v>4063.46</v>
      </c>
      <c r="F59" s="83">
        <f>(E59*100)/D59</f>
        <v>99.86384861145244</v>
      </c>
    </row>
    <row r="60" spans="1:6" x14ac:dyDescent="0.2">
      <c r="A60" s="55" t="s">
        <v>180</v>
      </c>
      <c r="B60" s="56" t="s">
        <v>181</v>
      </c>
      <c r="C60" s="84">
        <v>6636</v>
      </c>
      <c r="D60" s="84">
        <v>4069</v>
      </c>
      <c r="E60" s="84">
        <v>4063.46</v>
      </c>
      <c r="F60" s="84"/>
    </row>
    <row r="61" spans="1:6" x14ac:dyDescent="0.2">
      <c r="A61" s="51" t="s">
        <v>182</v>
      </c>
      <c r="B61" s="52" t="s">
        <v>183</v>
      </c>
      <c r="C61" s="82">
        <f t="shared" ref="C61:E62" si="1">C62</f>
        <v>50700</v>
      </c>
      <c r="D61" s="82">
        <f t="shared" si="1"/>
        <v>50700</v>
      </c>
      <c r="E61" s="82">
        <f t="shared" si="1"/>
        <v>50700</v>
      </c>
      <c r="F61" s="81">
        <f>(E61*100)/D61</f>
        <v>100</v>
      </c>
    </row>
    <row r="62" spans="1:6" ht="25.5" x14ac:dyDescent="0.2">
      <c r="A62" s="53" t="s">
        <v>184</v>
      </c>
      <c r="B62" s="54" t="s">
        <v>185</v>
      </c>
      <c r="C62" s="83">
        <f t="shared" si="1"/>
        <v>50700</v>
      </c>
      <c r="D62" s="83">
        <f t="shared" si="1"/>
        <v>50700</v>
      </c>
      <c r="E62" s="83">
        <f t="shared" si="1"/>
        <v>50700</v>
      </c>
      <c r="F62" s="83">
        <f>(E62*100)/D62</f>
        <v>100</v>
      </c>
    </row>
    <row r="63" spans="1:6" x14ac:dyDescent="0.2">
      <c r="A63" s="55" t="s">
        <v>186</v>
      </c>
      <c r="B63" s="56" t="s">
        <v>185</v>
      </c>
      <c r="C63" s="84">
        <v>50700</v>
      </c>
      <c r="D63" s="84">
        <v>50700</v>
      </c>
      <c r="E63" s="84">
        <v>50700</v>
      </c>
      <c r="F63" s="84"/>
    </row>
    <row r="64" spans="1:6" x14ac:dyDescent="0.2">
      <c r="A64" s="49" t="s">
        <v>50</v>
      </c>
      <c r="B64" s="50" t="s">
        <v>51</v>
      </c>
      <c r="C64" s="80">
        <f t="shared" ref="C64:E65" si="2">C65</f>
        <v>3665638</v>
      </c>
      <c r="D64" s="80">
        <f t="shared" si="2"/>
        <v>4008669</v>
      </c>
      <c r="E64" s="80">
        <f t="shared" si="2"/>
        <v>3996398.15</v>
      </c>
      <c r="F64" s="81">
        <f>(E64*100)/D64</f>
        <v>99.693892162211441</v>
      </c>
    </row>
    <row r="65" spans="1:6" x14ac:dyDescent="0.2">
      <c r="A65" s="51" t="s">
        <v>76</v>
      </c>
      <c r="B65" s="52" t="s">
        <v>77</v>
      </c>
      <c r="C65" s="82">
        <f t="shared" si="2"/>
        <v>3665638</v>
      </c>
      <c r="D65" s="82">
        <f t="shared" si="2"/>
        <v>4008669</v>
      </c>
      <c r="E65" s="82">
        <f t="shared" si="2"/>
        <v>3996398.15</v>
      </c>
      <c r="F65" s="81">
        <f>(E65*100)/D65</f>
        <v>99.693892162211441</v>
      </c>
    </row>
    <row r="66" spans="1:6" ht="25.5" x14ac:dyDescent="0.2">
      <c r="A66" s="53" t="s">
        <v>78</v>
      </c>
      <c r="B66" s="54" t="s">
        <v>79</v>
      </c>
      <c r="C66" s="83">
        <f>C67+C68</f>
        <v>3665638</v>
      </c>
      <c r="D66" s="83">
        <f>D67+D68</f>
        <v>4008669</v>
      </c>
      <c r="E66" s="83">
        <f>E67+E68</f>
        <v>3996398.15</v>
      </c>
      <c r="F66" s="83">
        <f>(E66*100)/D66</f>
        <v>99.693892162211441</v>
      </c>
    </row>
    <row r="67" spans="1:6" x14ac:dyDescent="0.2">
      <c r="A67" s="55" t="s">
        <v>80</v>
      </c>
      <c r="B67" s="56" t="s">
        <v>81</v>
      </c>
      <c r="C67" s="84">
        <v>3608302</v>
      </c>
      <c r="D67" s="84">
        <v>3953900</v>
      </c>
      <c r="E67" s="84">
        <v>3941634.69</v>
      </c>
      <c r="F67" s="84"/>
    </row>
    <row r="68" spans="1:6" ht="25.5" x14ac:dyDescent="0.2">
      <c r="A68" s="55" t="s">
        <v>82</v>
      </c>
      <c r="B68" s="56" t="s">
        <v>83</v>
      </c>
      <c r="C68" s="84">
        <v>57336</v>
      </c>
      <c r="D68" s="84">
        <v>54769</v>
      </c>
      <c r="E68" s="84">
        <v>54763.46</v>
      </c>
      <c r="F68" s="84"/>
    </row>
    <row r="69" spans="1:6" x14ac:dyDescent="0.2">
      <c r="A69" s="48" t="s">
        <v>86</v>
      </c>
      <c r="B69" s="48" t="s">
        <v>210</v>
      </c>
      <c r="C69" s="78">
        <f t="shared" ref="C69:E72" si="3">C70</f>
        <v>400</v>
      </c>
      <c r="D69" s="78">
        <f t="shared" si="3"/>
        <v>400</v>
      </c>
      <c r="E69" s="78">
        <f t="shared" si="3"/>
        <v>408.72</v>
      </c>
      <c r="F69" s="79">
        <f>(E69*100)/D69</f>
        <v>102.18</v>
      </c>
    </row>
    <row r="70" spans="1:6" x14ac:dyDescent="0.2">
      <c r="A70" s="49" t="s">
        <v>84</v>
      </c>
      <c r="B70" s="50" t="s">
        <v>85</v>
      </c>
      <c r="C70" s="80">
        <f t="shared" si="3"/>
        <v>400</v>
      </c>
      <c r="D70" s="80">
        <f t="shared" si="3"/>
        <v>400</v>
      </c>
      <c r="E70" s="80">
        <f t="shared" si="3"/>
        <v>408.72</v>
      </c>
      <c r="F70" s="81">
        <f>(E70*100)/D70</f>
        <v>102.18</v>
      </c>
    </row>
    <row r="71" spans="1:6" x14ac:dyDescent="0.2">
      <c r="A71" s="51" t="s">
        <v>103</v>
      </c>
      <c r="B71" s="52" t="s">
        <v>104</v>
      </c>
      <c r="C71" s="82">
        <f t="shared" si="3"/>
        <v>400</v>
      </c>
      <c r="D71" s="82">
        <f t="shared" si="3"/>
        <v>400</v>
      </c>
      <c r="E71" s="82">
        <f t="shared" si="3"/>
        <v>408.72</v>
      </c>
      <c r="F71" s="81">
        <f>(E71*100)/D71</f>
        <v>102.18</v>
      </c>
    </row>
    <row r="72" spans="1:6" x14ac:dyDescent="0.2">
      <c r="A72" s="53" t="s">
        <v>115</v>
      </c>
      <c r="B72" s="54" t="s">
        <v>116</v>
      </c>
      <c r="C72" s="83">
        <f t="shared" si="3"/>
        <v>400</v>
      </c>
      <c r="D72" s="83">
        <f t="shared" si="3"/>
        <v>400</v>
      </c>
      <c r="E72" s="83">
        <f t="shared" si="3"/>
        <v>408.72</v>
      </c>
      <c r="F72" s="83">
        <f>(E72*100)/D72</f>
        <v>102.18</v>
      </c>
    </row>
    <row r="73" spans="1:6" x14ac:dyDescent="0.2">
      <c r="A73" s="55" t="s">
        <v>117</v>
      </c>
      <c r="B73" s="56" t="s">
        <v>118</v>
      </c>
      <c r="C73" s="84">
        <v>400</v>
      </c>
      <c r="D73" s="84">
        <v>400</v>
      </c>
      <c r="E73" s="84">
        <v>408.72</v>
      </c>
      <c r="F73" s="84"/>
    </row>
    <row r="74" spans="1:6" x14ac:dyDescent="0.2">
      <c r="A74" s="49" t="s">
        <v>50</v>
      </c>
      <c r="B74" s="50" t="s">
        <v>51</v>
      </c>
      <c r="C74" s="80">
        <f t="shared" ref="C74:E76" si="4">C75</f>
        <v>400</v>
      </c>
      <c r="D74" s="80">
        <f t="shared" si="4"/>
        <v>400</v>
      </c>
      <c r="E74" s="80">
        <f t="shared" si="4"/>
        <v>408.72</v>
      </c>
      <c r="F74" s="81">
        <f>(E74*100)/D74</f>
        <v>102.18</v>
      </c>
    </row>
    <row r="75" spans="1:6" x14ac:dyDescent="0.2">
      <c r="A75" s="51" t="s">
        <v>70</v>
      </c>
      <c r="B75" s="52" t="s">
        <v>71</v>
      </c>
      <c r="C75" s="82">
        <f t="shared" si="4"/>
        <v>400</v>
      </c>
      <c r="D75" s="82">
        <f t="shared" si="4"/>
        <v>400</v>
      </c>
      <c r="E75" s="82">
        <f t="shared" si="4"/>
        <v>408.72</v>
      </c>
      <c r="F75" s="81">
        <f>(E75*100)/D75</f>
        <v>102.18</v>
      </c>
    </row>
    <row r="76" spans="1:6" x14ac:dyDescent="0.2">
      <c r="A76" s="53" t="s">
        <v>72</v>
      </c>
      <c r="B76" s="54" t="s">
        <v>73</v>
      </c>
      <c r="C76" s="83">
        <f t="shared" si="4"/>
        <v>400</v>
      </c>
      <c r="D76" s="83">
        <f t="shared" si="4"/>
        <v>400</v>
      </c>
      <c r="E76" s="83">
        <f t="shared" si="4"/>
        <v>408.72</v>
      </c>
      <c r="F76" s="83">
        <f>(E76*100)/D76</f>
        <v>102.18</v>
      </c>
    </row>
    <row r="77" spans="1:6" x14ac:dyDescent="0.2">
      <c r="A77" s="55" t="s">
        <v>74</v>
      </c>
      <c r="B77" s="56" t="s">
        <v>75</v>
      </c>
      <c r="C77" s="84">
        <v>400</v>
      </c>
      <c r="D77" s="84">
        <v>400</v>
      </c>
      <c r="E77" s="84">
        <v>408.72</v>
      </c>
      <c r="F77" s="84"/>
    </row>
    <row r="78" spans="1:6" x14ac:dyDescent="0.2">
      <c r="A78" s="48" t="s">
        <v>202</v>
      </c>
      <c r="B78" s="48" t="s">
        <v>211</v>
      </c>
      <c r="C78" s="78">
        <v>0</v>
      </c>
      <c r="D78" s="78">
        <v>0</v>
      </c>
      <c r="E78" s="78">
        <v>0.62</v>
      </c>
      <c r="F78" s="79" t="e">
        <f>(E78*100)/D78</f>
        <v>#DIV/0!</v>
      </c>
    </row>
    <row r="79" spans="1:6" x14ac:dyDescent="0.2">
      <c r="A79" s="49" t="s">
        <v>50</v>
      </c>
      <c r="B79" s="50" t="s">
        <v>51</v>
      </c>
      <c r="C79" s="80">
        <f t="shared" ref="C79:E81" si="5">C80</f>
        <v>0</v>
      </c>
      <c r="D79" s="80">
        <f t="shared" si="5"/>
        <v>0</v>
      </c>
      <c r="E79" s="80">
        <f t="shared" si="5"/>
        <v>0.62</v>
      </c>
      <c r="F79" s="81" t="e">
        <f>(E79*100)/D79</f>
        <v>#DIV/0!</v>
      </c>
    </row>
    <row r="80" spans="1:6" x14ac:dyDescent="0.2">
      <c r="A80" s="51" t="s">
        <v>64</v>
      </c>
      <c r="B80" s="52" t="s">
        <v>65</v>
      </c>
      <c r="C80" s="82">
        <f t="shared" si="5"/>
        <v>0</v>
      </c>
      <c r="D80" s="82">
        <f t="shared" si="5"/>
        <v>0</v>
      </c>
      <c r="E80" s="82">
        <f t="shared" si="5"/>
        <v>0.62</v>
      </c>
      <c r="F80" s="81" t="e">
        <f>(E80*100)/D80</f>
        <v>#DIV/0!</v>
      </c>
    </row>
    <row r="81" spans="1:6" x14ac:dyDescent="0.2">
      <c r="A81" s="53" t="s">
        <v>66</v>
      </c>
      <c r="B81" s="54" t="s">
        <v>67</v>
      </c>
      <c r="C81" s="83">
        <f t="shared" si="5"/>
        <v>0</v>
      </c>
      <c r="D81" s="83">
        <f t="shared" si="5"/>
        <v>0</v>
      </c>
      <c r="E81" s="83">
        <f t="shared" si="5"/>
        <v>0.62</v>
      </c>
      <c r="F81" s="83" t="e">
        <f>(E81*100)/D81</f>
        <v>#DIV/0!</v>
      </c>
    </row>
    <row r="82" spans="1:6" x14ac:dyDescent="0.2">
      <c r="A82" s="55" t="s">
        <v>68</v>
      </c>
      <c r="B82" s="56" t="s">
        <v>69</v>
      </c>
      <c r="C82" s="84">
        <v>0</v>
      </c>
      <c r="D82" s="84">
        <v>0</v>
      </c>
      <c r="E82" s="84">
        <v>0.62</v>
      </c>
      <c r="F82" s="84"/>
    </row>
    <row r="83" spans="1:6" x14ac:dyDescent="0.2">
      <c r="A83" s="48" t="s">
        <v>203</v>
      </c>
      <c r="B83" s="48" t="s">
        <v>212</v>
      </c>
      <c r="C83" s="78"/>
      <c r="D83" s="78"/>
      <c r="E83" s="78"/>
      <c r="F83" s="79" t="e">
        <f>(E83*100)/D83</f>
        <v>#DIV/0!</v>
      </c>
    </row>
    <row r="84" spans="1:6" x14ac:dyDescent="0.2">
      <c r="A84" s="49" t="s">
        <v>50</v>
      </c>
      <c r="B84" s="50" t="s">
        <v>51</v>
      </c>
      <c r="C84" s="80">
        <f t="shared" ref="C84:E86" si="6">C85</f>
        <v>0</v>
      </c>
      <c r="D84" s="80">
        <f t="shared" si="6"/>
        <v>0</v>
      </c>
      <c r="E84" s="80">
        <f t="shared" si="6"/>
        <v>0</v>
      </c>
      <c r="F84" s="81" t="e">
        <f>(E84*100)/D84</f>
        <v>#DIV/0!</v>
      </c>
    </row>
    <row r="85" spans="1:6" x14ac:dyDescent="0.2">
      <c r="A85" s="51" t="s">
        <v>52</v>
      </c>
      <c r="B85" s="52" t="s">
        <v>53</v>
      </c>
      <c r="C85" s="82">
        <f t="shared" si="6"/>
        <v>0</v>
      </c>
      <c r="D85" s="82">
        <f t="shared" si="6"/>
        <v>0</v>
      </c>
      <c r="E85" s="82">
        <f t="shared" si="6"/>
        <v>0</v>
      </c>
      <c r="F85" s="81" t="e">
        <f>(E85*100)/D85</f>
        <v>#DIV/0!</v>
      </c>
    </row>
    <row r="86" spans="1:6" ht="25.5" x14ac:dyDescent="0.2">
      <c r="A86" s="53" t="s">
        <v>54</v>
      </c>
      <c r="B86" s="54" t="s">
        <v>55</v>
      </c>
      <c r="C86" s="83">
        <f t="shared" si="6"/>
        <v>0</v>
      </c>
      <c r="D86" s="83">
        <f t="shared" si="6"/>
        <v>0</v>
      </c>
      <c r="E86" s="83">
        <f t="shared" si="6"/>
        <v>0</v>
      </c>
      <c r="F86" s="83" t="e">
        <f>(E86*100)/D86</f>
        <v>#DIV/0!</v>
      </c>
    </row>
    <row r="87" spans="1:6" ht="25.5" x14ac:dyDescent="0.2">
      <c r="A87" s="55" t="s">
        <v>56</v>
      </c>
      <c r="B87" s="56" t="s">
        <v>57</v>
      </c>
      <c r="C87" s="84">
        <v>0</v>
      </c>
      <c r="D87" s="84">
        <v>0</v>
      </c>
      <c r="E87" s="84">
        <v>0</v>
      </c>
      <c r="F87" s="84"/>
    </row>
    <row r="88" spans="1:6" ht="38.25" x14ac:dyDescent="0.2">
      <c r="A88" s="47" t="s">
        <v>213</v>
      </c>
      <c r="B88" s="47" t="s">
        <v>214</v>
      </c>
      <c r="C88" s="47" t="s">
        <v>43</v>
      </c>
      <c r="D88" s="47" t="s">
        <v>206</v>
      </c>
      <c r="E88" s="47" t="s">
        <v>207</v>
      </c>
      <c r="F88" s="47" t="s">
        <v>208</v>
      </c>
    </row>
    <row r="89" spans="1:6" x14ac:dyDescent="0.2">
      <c r="A89" s="48" t="s">
        <v>201</v>
      </c>
      <c r="B89" s="48" t="s">
        <v>209</v>
      </c>
      <c r="C89" s="78"/>
      <c r="D89" s="78"/>
      <c r="E89" s="78"/>
      <c r="F89" s="79" t="e">
        <f>(E89*100)/D89</f>
        <v>#DIV/0!</v>
      </c>
    </row>
    <row r="90" spans="1:6" x14ac:dyDescent="0.2">
      <c r="A90" s="49" t="s">
        <v>50</v>
      </c>
      <c r="B90" s="50" t="s">
        <v>51</v>
      </c>
      <c r="C90" s="80">
        <f t="shared" ref="C90:E92" si="7">C91</f>
        <v>0</v>
      </c>
      <c r="D90" s="80">
        <f t="shared" si="7"/>
        <v>0</v>
      </c>
      <c r="E90" s="80">
        <f t="shared" si="7"/>
        <v>0</v>
      </c>
      <c r="F90" s="81" t="e">
        <f>(E90*100)/D90</f>
        <v>#DIV/0!</v>
      </c>
    </row>
    <row r="91" spans="1:6" x14ac:dyDescent="0.2">
      <c r="A91" s="51" t="s">
        <v>76</v>
      </c>
      <c r="B91" s="52" t="s">
        <v>77</v>
      </c>
      <c r="C91" s="82">
        <f t="shared" si="7"/>
        <v>0</v>
      </c>
      <c r="D91" s="82">
        <f t="shared" si="7"/>
        <v>0</v>
      </c>
      <c r="E91" s="82">
        <f t="shared" si="7"/>
        <v>0</v>
      </c>
      <c r="F91" s="81" t="e">
        <f>(E91*100)/D91</f>
        <v>#DIV/0!</v>
      </c>
    </row>
    <row r="92" spans="1:6" ht="25.5" x14ac:dyDescent="0.2">
      <c r="A92" s="53" t="s">
        <v>78</v>
      </c>
      <c r="B92" s="54" t="s">
        <v>79</v>
      </c>
      <c r="C92" s="83">
        <f t="shared" si="7"/>
        <v>0</v>
      </c>
      <c r="D92" s="83">
        <f t="shared" si="7"/>
        <v>0</v>
      </c>
      <c r="E92" s="83">
        <f t="shared" si="7"/>
        <v>0</v>
      </c>
      <c r="F92" s="83" t="e">
        <f>(E92*100)/D92</f>
        <v>#DIV/0!</v>
      </c>
    </row>
    <row r="93" spans="1:6" x14ac:dyDescent="0.2">
      <c r="A93" s="55" t="s">
        <v>80</v>
      </c>
      <c r="B93" s="56" t="s">
        <v>81</v>
      </c>
      <c r="C93" s="84">
        <v>0</v>
      </c>
      <c r="D93" s="84">
        <v>0</v>
      </c>
      <c r="E93" s="84">
        <v>0</v>
      </c>
      <c r="F93" s="84"/>
    </row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="57" customFormat="1" x14ac:dyDescent="0.2"/>
    <row r="1218" s="57" customFormat="1" x14ac:dyDescent="0.2"/>
    <row r="1219" s="57" customFormat="1" x14ac:dyDescent="0.2"/>
    <row r="1220" s="57" customFormat="1" x14ac:dyDescent="0.2"/>
    <row r="1221" s="57" customFormat="1" x14ac:dyDescent="0.2"/>
    <row r="1222" s="57" customFormat="1" x14ac:dyDescent="0.2"/>
    <row r="1223" s="57" customFormat="1" x14ac:dyDescent="0.2"/>
    <row r="1224" s="57" customFormat="1" x14ac:dyDescent="0.2"/>
    <row r="1225" s="57" customFormat="1" x14ac:dyDescent="0.2"/>
    <row r="1226" s="57" customFormat="1" x14ac:dyDescent="0.2"/>
    <row r="1227" s="57" customFormat="1" x14ac:dyDescent="0.2"/>
    <row r="1228" s="57" customFormat="1" x14ac:dyDescent="0.2"/>
    <row r="1229" s="57" customFormat="1" x14ac:dyDescent="0.2"/>
    <row r="1230" s="57" customFormat="1" x14ac:dyDescent="0.2"/>
    <row r="1231" s="57" customFormat="1" x14ac:dyDescent="0.2"/>
    <row r="1232" s="57" customFormat="1" x14ac:dyDescent="0.2"/>
    <row r="1233" spans="1:3" s="57" customFormat="1" x14ac:dyDescent="0.2"/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57"/>
      <c r="B1262" s="57"/>
      <c r="C1262" s="57"/>
    </row>
    <row r="1263" spans="1:3" x14ac:dyDescent="0.2">
      <c r="A1263" s="57"/>
      <c r="B1263" s="57"/>
      <c r="C1263" s="57"/>
    </row>
    <row r="1264" spans="1:3" x14ac:dyDescent="0.2">
      <c r="A1264" s="57"/>
      <c r="B1264" s="57"/>
      <c r="C1264" s="57"/>
    </row>
    <row r="1265" spans="1:3" x14ac:dyDescent="0.2">
      <c r="A1265" s="57"/>
      <c r="B1265" s="57"/>
      <c r="C1265" s="57"/>
    </row>
    <row r="1266" spans="1:3" x14ac:dyDescent="0.2">
      <c r="A1266" s="57"/>
      <c r="B1266" s="57"/>
      <c r="C1266" s="57"/>
    </row>
    <row r="1267" spans="1:3" x14ac:dyDescent="0.2">
      <c r="A1267" s="57"/>
      <c r="B1267" s="57"/>
      <c r="C1267" s="57"/>
    </row>
    <row r="1268" spans="1:3" x14ac:dyDescent="0.2">
      <c r="A1268" s="57"/>
      <c r="B1268" s="57"/>
      <c r="C1268" s="57"/>
    </row>
    <row r="1269" spans="1:3" x14ac:dyDescent="0.2">
      <c r="A1269" s="57"/>
      <c r="B1269" s="57"/>
      <c r="C1269" s="57"/>
    </row>
    <row r="1270" spans="1:3" x14ac:dyDescent="0.2">
      <c r="A1270" s="57"/>
      <c r="B1270" s="57"/>
      <c r="C1270" s="57"/>
    </row>
    <row r="1271" spans="1:3" x14ac:dyDescent="0.2">
      <c r="A1271" s="40"/>
      <c r="B1271" s="40"/>
      <c r="C1271" s="40"/>
    </row>
    <row r="1272" spans="1:3" x14ac:dyDescent="0.2">
      <c r="A1272" s="40"/>
      <c r="B1272" s="40"/>
      <c r="C1272" s="40"/>
    </row>
    <row r="1273" spans="1:3" x14ac:dyDescent="0.2">
      <c r="A1273" s="40"/>
      <c r="B1273" s="40"/>
      <c r="C1273" s="40"/>
    </row>
    <row r="1274" spans="1:3" x14ac:dyDescent="0.2">
      <c r="A1274" s="40"/>
      <c r="B1274" s="40"/>
      <c r="C1274" s="40"/>
    </row>
    <row r="1275" spans="1:3" x14ac:dyDescent="0.2">
      <c r="A1275" s="40"/>
      <c r="B1275" s="40"/>
      <c r="C1275" s="40"/>
    </row>
    <row r="1276" spans="1:3" x14ac:dyDescent="0.2">
      <c r="A1276" s="40"/>
      <c r="B1276" s="40"/>
      <c r="C1276" s="40"/>
    </row>
    <row r="1277" spans="1:3" x14ac:dyDescent="0.2">
      <c r="A1277" s="40"/>
      <c r="B1277" s="40"/>
      <c r="C1277" s="40"/>
    </row>
    <row r="1278" spans="1:3" x14ac:dyDescent="0.2">
      <c r="A1278" s="40"/>
      <c r="B1278" s="40"/>
      <c r="C1278" s="40"/>
    </row>
    <row r="1279" spans="1:3" x14ac:dyDescent="0.2">
      <c r="A1279" s="40"/>
      <c r="B1279" s="40"/>
      <c r="C1279" s="40"/>
    </row>
    <row r="1280" spans="1:3" x14ac:dyDescent="0.2">
      <c r="A1280" s="40"/>
      <c r="B1280" s="40"/>
      <c r="C1280" s="40"/>
    </row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  <row r="7941" s="40" customFormat="1" x14ac:dyDescent="0.2"/>
    <row r="7942" s="40" customFormat="1" x14ac:dyDescent="0.2"/>
    <row r="7943" s="40" customFormat="1" x14ac:dyDescent="0.2"/>
    <row r="7944" s="40" customFormat="1" x14ac:dyDescent="0.2"/>
    <row r="7945" s="40" customFormat="1" x14ac:dyDescent="0.2"/>
    <row r="7946" s="40" customFormat="1" x14ac:dyDescent="0.2"/>
    <row r="7947" s="40" customFormat="1" x14ac:dyDescent="0.2"/>
    <row r="7948" s="40" customFormat="1" x14ac:dyDescent="0.2"/>
    <row r="7949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Josipa Jurlina</cp:lastModifiedBy>
  <cp:lastPrinted>2023-07-24T12:33:14Z</cp:lastPrinted>
  <dcterms:created xsi:type="dcterms:W3CDTF">2022-08-12T12:51:27Z</dcterms:created>
  <dcterms:modified xsi:type="dcterms:W3CDTF">2025-03-26T08:16:21Z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