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 tabRatio="825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rashoda'!$B$3:$L$80</definedName>
    <definedName name="_xlnm.Print_Area" localSheetId="6">'Posebni dio'!$A$1:$F$98</definedName>
    <definedName name="_xlnm.Print_Area" localSheetId="0">SAŽETAK!$B$1:$L$27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8" l="1"/>
  <c r="D6" i="15"/>
  <c r="E6" i="15"/>
  <c r="C6" i="15"/>
  <c r="G12" i="1" l="1"/>
  <c r="H12" i="1"/>
  <c r="I12" i="1"/>
  <c r="I16" i="1" s="1"/>
  <c r="J12" i="1"/>
  <c r="L12" i="1" s="1"/>
  <c r="G15" i="1"/>
  <c r="H15" i="1"/>
  <c r="I15" i="1"/>
  <c r="J15" i="1"/>
  <c r="J16" i="1" l="1"/>
  <c r="K12" i="1"/>
  <c r="H16" i="1"/>
  <c r="G16" i="1"/>
  <c r="L16" i="1"/>
  <c r="L15" i="1"/>
  <c r="K15" i="1"/>
  <c r="K26" i="1"/>
  <c r="H26" i="1"/>
  <c r="I26" i="1"/>
  <c r="I27" i="1" s="1"/>
  <c r="J26" i="1"/>
  <c r="J27" i="1" s="1"/>
  <c r="L27" i="1" s="1"/>
  <c r="G26" i="1"/>
  <c r="H23" i="1"/>
  <c r="I23" i="1"/>
  <c r="J23" i="1"/>
  <c r="K23" i="1" s="1"/>
  <c r="G23" i="1"/>
  <c r="L23" i="1" l="1"/>
  <c r="K16" i="1"/>
  <c r="G27" i="1"/>
  <c r="L26" i="1"/>
  <c r="H27" i="1"/>
  <c r="K27" i="1"/>
  <c r="F97" i="15"/>
  <c r="E97" i="15"/>
  <c r="D97" i="15"/>
  <c r="D96" i="15" s="1"/>
  <c r="D95" i="15" s="1"/>
  <c r="C97" i="15"/>
  <c r="C96" i="15" s="1"/>
  <c r="C95" i="15" s="1"/>
  <c r="E96" i="15"/>
  <c r="E95" i="15" s="1"/>
  <c r="F95" i="15" s="1"/>
  <c r="E93" i="15"/>
  <c r="F93" i="15" s="1"/>
  <c r="D93" i="15"/>
  <c r="C93" i="15"/>
  <c r="C92" i="15" s="1"/>
  <c r="C91" i="15" s="1"/>
  <c r="C90" i="15" s="1"/>
  <c r="E92" i="15"/>
  <c r="E91" i="15" s="1"/>
  <c r="D92" i="15"/>
  <c r="D91" i="15" s="1"/>
  <c r="D90" i="15" s="1"/>
  <c r="E87" i="15"/>
  <c r="E86" i="15" s="1"/>
  <c r="D87" i="15"/>
  <c r="D86" i="15" s="1"/>
  <c r="D85" i="15" s="1"/>
  <c r="C87" i="15"/>
  <c r="C86" i="15" s="1"/>
  <c r="C85" i="15" s="1"/>
  <c r="E83" i="15"/>
  <c r="E82" i="15" s="1"/>
  <c r="D83" i="15"/>
  <c r="D82" i="15" s="1"/>
  <c r="D81" i="15" s="1"/>
  <c r="D80" i="15" s="1"/>
  <c r="D9" i="15" s="1"/>
  <c r="C83" i="15"/>
  <c r="C82" i="15" s="1"/>
  <c r="C81" i="15" s="1"/>
  <c r="C80" i="15" s="1"/>
  <c r="C9" i="15" s="1"/>
  <c r="F78" i="15"/>
  <c r="E78" i="15"/>
  <c r="E77" i="15" s="1"/>
  <c r="D78" i="15"/>
  <c r="C78" i="15"/>
  <c r="C77" i="15" s="1"/>
  <c r="C76" i="15" s="1"/>
  <c r="D77" i="15"/>
  <c r="D76" i="15" s="1"/>
  <c r="E74" i="15"/>
  <c r="E73" i="15" s="1"/>
  <c r="D74" i="15"/>
  <c r="D73" i="15" s="1"/>
  <c r="D72" i="15" s="1"/>
  <c r="D71" i="15" s="1"/>
  <c r="D8" i="15" s="1"/>
  <c r="C74" i="15"/>
  <c r="C73" i="15" s="1"/>
  <c r="C72" i="15" s="1"/>
  <c r="C71" i="15" s="1"/>
  <c r="C8" i="15" s="1"/>
  <c r="E68" i="15"/>
  <c r="F68" i="15" s="1"/>
  <c r="D68" i="15"/>
  <c r="C68" i="15"/>
  <c r="C67" i="15" s="1"/>
  <c r="C66" i="15" s="1"/>
  <c r="E67" i="15"/>
  <c r="F67" i="15" s="1"/>
  <c r="D67" i="15"/>
  <c r="D66" i="15"/>
  <c r="F64" i="15"/>
  <c r="E64" i="15"/>
  <c r="D64" i="15"/>
  <c r="C64" i="15"/>
  <c r="E63" i="15"/>
  <c r="D63" i="15"/>
  <c r="F63" i="15" s="1"/>
  <c r="C63" i="15"/>
  <c r="E61" i="15"/>
  <c r="E58" i="15" s="1"/>
  <c r="D61" i="15"/>
  <c r="C61" i="15"/>
  <c r="C58" i="15" s="1"/>
  <c r="C57" i="15" s="1"/>
  <c r="F59" i="15"/>
  <c r="E59" i="15"/>
  <c r="D59" i="15"/>
  <c r="C59" i="15"/>
  <c r="D58" i="15"/>
  <c r="D57" i="15" s="1"/>
  <c r="F54" i="15"/>
  <c r="E54" i="15"/>
  <c r="D54" i="15"/>
  <c r="C54" i="15"/>
  <c r="E52" i="15"/>
  <c r="D52" i="15"/>
  <c r="F52" i="15" s="1"/>
  <c r="C52" i="15"/>
  <c r="E51" i="15"/>
  <c r="C51" i="15"/>
  <c r="F46" i="15"/>
  <c r="E46" i="15"/>
  <c r="D46" i="15"/>
  <c r="C46" i="15"/>
  <c r="E44" i="15"/>
  <c r="D44" i="15"/>
  <c r="F44" i="15" s="1"/>
  <c r="C44" i="15"/>
  <c r="E34" i="15"/>
  <c r="F34" i="15" s="1"/>
  <c r="D34" i="15"/>
  <c r="C34" i="15"/>
  <c r="C22" i="15" s="1"/>
  <c r="F28" i="15"/>
  <c r="E28" i="15"/>
  <c r="D28" i="15"/>
  <c r="C28" i="15"/>
  <c r="E23" i="15"/>
  <c r="F23" i="15" s="1"/>
  <c r="D23" i="15"/>
  <c r="D22" i="15" s="1"/>
  <c r="C23" i="15"/>
  <c r="E22" i="15"/>
  <c r="F22" i="15" s="1"/>
  <c r="F20" i="15"/>
  <c r="E20" i="15"/>
  <c r="D20" i="15"/>
  <c r="C20" i="15"/>
  <c r="E18" i="15"/>
  <c r="F18" i="15" s="1"/>
  <c r="D18" i="15"/>
  <c r="C18" i="15"/>
  <c r="E15" i="15"/>
  <c r="E14" i="15" s="1"/>
  <c r="D15" i="15"/>
  <c r="D14" i="15" s="1"/>
  <c r="C15" i="15"/>
  <c r="C14" i="15" s="1"/>
  <c r="H8" i="8"/>
  <c r="G8" i="8"/>
  <c r="F7" i="8"/>
  <c r="H7" i="8" s="1"/>
  <c r="E7" i="8"/>
  <c r="D7" i="8"/>
  <c r="H6" i="8"/>
  <c r="F6" i="8"/>
  <c r="E6" i="8"/>
  <c r="D6" i="8"/>
  <c r="C6" i="8"/>
  <c r="H19" i="5"/>
  <c r="G19" i="5"/>
  <c r="F18" i="5"/>
  <c r="H18" i="5" s="1"/>
  <c r="E18" i="5"/>
  <c r="E13" i="5" s="1"/>
  <c r="D18" i="5"/>
  <c r="C18" i="5"/>
  <c r="H17" i="5"/>
  <c r="G17" i="5"/>
  <c r="F16" i="5"/>
  <c r="H16" i="5" s="1"/>
  <c r="E16" i="5"/>
  <c r="D16" i="5"/>
  <c r="C16" i="5"/>
  <c r="H15" i="5"/>
  <c r="G15" i="5"/>
  <c r="F14" i="5"/>
  <c r="H14" i="5" s="1"/>
  <c r="E14" i="5"/>
  <c r="D14" i="5"/>
  <c r="C14" i="5"/>
  <c r="F13" i="5"/>
  <c r="H12" i="5"/>
  <c r="G12" i="5"/>
  <c r="F11" i="5"/>
  <c r="F6" i="5" s="1"/>
  <c r="H6" i="5" s="1"/>
  <c r="E11" i="5"/>
  <c r="D11" i="5"/>
  <c r="C11" i="5"/>
  <c r="H10" i="5"/>
  <c r="G10" i="5"/>
  <c r="F9" i="5"/>
  <c r="H9" i="5" s="1"/>
  <c r="E9" i="5"/>
  <c r="D9" i="5"/>
  <c r="C9" i="5"/>
  <c r="G9" i="5" s="1"/>
  <c r="H8" i="5"/>
  <c r="G8" i="5"/>
  <c r="H7" i="5"/>
  <c r="F7" i="5"/>
  <c r="E7" i="5"/>
  <c r="E6" i="5" s="1"/>
  <c r="D7" i="5"/>
  <c r="C7" i="5"/>
  <c r="C6" i="5" s="1"/>
  <c r="L79" i="3"/>
  <c r="K79" i="3"/>
  <c r="J78" i="3"/>
  <c r="J77" i="3" s="1"/>
  <c r="I78" i="3"/>
  <c r="H78" i="3"/>
  <c r="G78" i="3"/>
  <c r="G77" i="3" s="1"/>
  <c r="I77" i="3"/>
  <c r="H77" i="3"/>
  <c r="L76" i="3"/>
  <c r="K76" i="3"/>
  <c r="L75" i="3"/>
  <c r="J75" i="3"/>
  <c r="I75" i="3"/>
  <c r="H75" i="3"/>
  <c r="G75" i="3"/>
  <c r="K75" i="3" s="1"/>
  <c r="L74" i="3"/>
  <c r="K74" i="3"/>
  <c r="J73" i="3"/>
  <c r="L73" i="3" s="1"/>
  <c r="I73" i="3"/>
  <c r="H73" i="3"/>
  <c r="G73" i="3"/>
  <c r="I72" i="3"/>
  <c r="I71" i="3" s="1"/>
  <c r="H72" i="3"/>
  <c r="H71" i="3" s="1"/>
  <c r="L70" i="3"/>
  <c r="K70" i="3"/>
  <c r="L69" i="3"/>
  <c r="K69" i="3"/>
  <c r="J68" i="3"/>
  <c r="L68" i="3" s="1"/>
  <c r="I68" i="3"/>
  <c r="I65" i="3" s="1"/>
  <c r="H68" i="3"/>
  <c r="H65" i="3" s="1"/>
  <c r="G68" i="3"/>
  <c r="L67" i="3"/>
  <c r="K67" i="3"/>
  <c r="J66" i="3"/>
  <c r="L66" i="3" s="1"/>
  <c r="I66" i="3"/>
  <c r="H66" i="3"/>
  <c r="G66" i="3"/>
  <c r="J65" i="3"/>
  <c r="L65" i="3" s="1"/>
  <c r="L64" i="3"/>
  <c r="K64" i="3"/>
  <c r="L63" i="3"/>
  <c r="K63" i="3"/>
  <c r="L62" i="3"/>
  <c r="K62" i="3"/>
  <c r="L61" i="3"/>
  <c r="K61" i="3"/>
  <c r="J60" i="3"/>
  <c r="L60" i="3" s="1"/>
  <c r="I60" i="3"/>
  <c r="H60" i="3"/>
  <c r="G60" i="3"/>
  <c r="L59" i="3"/>
  <c r="K59" i="3"/>
  <c r="J58" i="3"/>
  <c r="L58" i="3" s="1"/>
  <c r="I58" i="3"/>
  <c r="I36" i="3" s="1"/>
  <c r="I27" i="3" s="1"/>
  <c r="I26" i="3" s="1"/>
  <c r="H58" i="3"/>
  <c r="G58" i="3"/>
  <c r="L57" i="3"/>
  <c r="K57" i="3"/>
  <c r="L56" i="3"/>
  <c r="K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J48" i="3"/>
  <c r="L48" i="3" s="1"/>
  <c r="I48" i="3"/>
  <c r="H48" i="3"/>
  <c r="G48" i="3"/>
  <c r="K48" i="3" s="1"/>
  <c r="L47" i="3"/>
  <c r="K47" i="3"/>
  <c r="L46" i="3"/>
  <c r="K46" i="3"/>
  <c r="L45" i="3"/>
  <c r="K45" i="3"/>
  <c r="L44" i="3"/>
  <c r="K44" i="3"/>
  <c r="L43" i="3"/>
  <c r="K43" i="3"/>
  <c r="J42" i="3"/>
  <c r="L42" i="3" s="1"/>
  <c r="I42" i="3"/>
  <c r="H42" i="3"/>
  <c r="G42" i="3"/>
  <c r="L41" i="3"/>
  <c r="K41" i="3"/>
  <c r="L40" i="3"/>
  <c r="K40" i="3"/>
  <c r="L39" i="3"/>
  <c r="K39" i="3"/>
  <c r="L38" i="3"/>
  <c r="K38" i="3"/>
  <c r="L37" i="3"/>
  <c r="J37" i="3"/>
  <c r="J36" i="3" s="1"/>
  <c r="I37" i="3"/>
  <c r="H37" i="3"/>
  <c r="H36" i="3" s="1"/>
  <c r="G37" i="3"/>
  <c r="L35" i="3"/>
  <c r="K35" i="3"/>
  <c r="L34" i="3"/>
  <c r="J34" i="3"/>
  <c r="I34" i="3"/>
  <c r="H34" i="3"/>
  <c r="G34" i="3"/>
  <c r="K34" i="3" s="1"/>
  <c r="L33" i="3"/>
  <c r="K33" i="3"/>
  <c r="J32" i="3"/>
  <c r="L32" i="3" s="1"/>
  <c r="I32" i="3"/>
  <c r="H32" i="3"/>
  <c r="H28" i="3" s="1"/>
  <c r="H27" i="3" s="1"/>
  <c r="H26" i="3" s="1"/>
  <c r="G32" i="3"/>
  <c r="L31" i="3"/>
  <c r="K31" i="3"/>
  <c r="L30" i="3"/>
  <c r="K30" i="3"/>
  <c r="L29" i="3"/>
  <c r="J29" i="3"/>
  <c r="I29" i="3"/>
  <c r="H29" i="3"/>
  <c r="G29" i="3"/>
  <c r="K29" i="3" s="1"/>
  <c r="J28" i="3"/>
  <c r="L28" i="3" s="1"/>
  <c r="I28" i="3"/>
  <c r="L21" i="3"/>
  <c r="K21" i="3"/>
  <c r="L20" i="3"/>
  <c r="K20" i="3"/>
  <c r="J19" i="3"/>
  <c r="J18" i="3" s="1"/>
  <c r="L18" i="3" s="1"/>
  <c r="I19" i="3"/>
  <c r="I18" i="3" s="1"/>
  <c r="H19" i="3"/>
  <c r="H18" i="3" s="1"/>
  <c r="G19" i="3"/>
  <c r="L17" i="3"/>
  <c r="K17" i="3"/>
  <c r="J16" i="3"/>
  <c r="L16" i="3" s="1"/>
  <c r="I16" i="3"/>
  <c r="H16" i="3"/>
  <c r="H15" i="3" s="1"/>
  <c r="G16" i="3"/>
  <c r="K16" i="3" s="1"/>
  <c r="J15" i="3"/>
  <c r="L15" i="3" s="1"/>
  <c r="I15" i="3"/>
  <c r="L14" i="3"/>
  <c r="K14" i="3"/>
  <c r="J13" i="3"/>
  <c r="L13" i="3" s="1"/>
  <c r="I13" i="3"/>
  <c r="H13" i="3"/>
  <c r="H12" i="3" s="1"/>
  <c r="G13" i="3"/>
  <c r="J12" i="3"/>
  <c r="I12" i="3"/>
  <c r="G6" i="8" l="1"/>
  <c r="F77" i="15"/>
  <c r="E76" i="15"/>
  <c r="F76" i="15" s="1"/>
  <c r="L36" i="3"/>
  <c r="J27" i="3"/>
  <c r="H13" i="5"/>
  <c r="K77" i="3"/>
  <c r="L77" i="3"/>
  <c r="F58" i="15"/>
  <c r="E57" i="15"/>
  <c r="F57" i="15" s="1"/>
  <c r="E81" i="15"/>
  <c r="F82" i="15"/>
  <c r="I11" i="3"/>
  <c r="I10" i="3" s="1"/>
  <c r="C13" i="15"/>
  <c r="C12" i="15" s="1"/>
  <c r="C7" i="15" s="1"/>
  <c r="F73" i="15"/>
  <c r="E72" i="15"/>
  <c r="E13" i="15"/>
  <c r="F14" i="15"/>
  <c r="E85" i="15"/>
  <c r="F85" i="15" s="1"/>
  <c r="F86" i="15"/>
  <c r="J11" i="3"/>
  <c r="E90" i="15"/>
  <c r="F90" i="15" s="1"/>
  <c r="F91" i="15"/>
  <c r="F96" i="15"/>
  <c r="G14" i="5"/>
  <c r="F92" i="15"/>
  <c r="K13" i="3"/>
  <c r="L19" i="3"/>
  <c r="K68" i="3"/>
  <c r="J72" i="3"/>
  <c r="D13" i="5"/>
  <c r="G6" i="5"/>
  <c r="L12" i="3"/>
  <c r="K42" i="3"/>
  <c r="D51" i="15"/>
  <c r="F51" i="15" s="1"/>
  <c r="E66" i="15"/>
  <c r="F66" i="15" s="1"/>
  <c r="F74" i="15"/>
  <c r="F87" i="15"/>
  <c r="K58" i="3"/>
  <c r="F15" i="15"/>
  <c r="F61" i="15"/>
  <c r="F83" i="15"/>
  <c r="L78" i="3"/>
  <c r="G11" i="5"/>
  <c r="H11" i="5"/>
  <c r="G18" i="5"/>
  <c r="K32" i="3"/>
  <c r="K73" i="3"/>
  <c r="G16" i="5"/>
  <c r="G7" i="8"/>
  <c r="K78" i="3"/>
  <c r="K19" i="3"/>
  <c r="K60" i="3"/>
  <c r="C13" i="5"/>
  <c r="G13" i="5" s="1"/>
  <c r="G7" i="5"/>
  <c r="H11" i="3"/>
  <c r="H10" i="3" s="1"/>
  <c r="D6" i="5"/>
  <c r="G28" i="3"/>
  <c r="K28" i="3" s="1"/>
  <c r="G72" i="3"/>
  <c r="G65" i="3"/>
  <c r="K65" i="3" s="1"/>
  <c r="K66" i="3"/>
  <c r="G36" i="3"/>
  <c r="K36" i="3" s="1"/>
  <c r="K37" i="3"/>
  <c r="G12" i="3"/>
  <c r="K12" i="3" s="1"/>
  <c r="G15" i="3"/>
  <c r="K15" i="3" s="1"/>
  <c r="G18" i="3"/>
  <c r="K18" i="3" s="1"/>
  <c r="D13" i="15" l="1"/>
  <c r="D12" i="15" s="1"/>
  <c r="D7" i="15" s="1"/>
  <c r="L11" i="3"/>
  <c r="J10" i="3"/>
  <c r="L10" i="3" s="1"/>
  <c r="F81" i="15"/>
  <c r="E80" i="15"/>
  <c r="F13" i="15"/>
  <c r="E12" i="15"/>
  <c r="F72" i="15"/>
  <c r="E71" i="15"/>
  <c r="J71" i="3"/>
  <c r="L71" i="3" s="1"/>
  <c r="L72" i="3"/>
  <c r="J26" i="3"/>
  <c r="L26" i="3" s="1"/>
  <c r="L27" i="3"/>
  <c r="G71" i="3"/>
  <c r="K72" i="3"/>
  <c r="G27" i="3"/>
  <c r="K27" i="3" s="1"/>
  <c r="G11" i="3"/>
  <c r="G10" i="3" s="1"/>
  <c r="K11" i="3"/>
  <c r="K10" i="3" l="1"/>
  <c r="E9" i="15"/>
  <c r="F9" i="15" s="1"/>
  <c r="F80" i="15"/>
  <c r="K71" i="3"/>
  <c r="E8" i="15"/>
  <c r="F8" i="15" s="1"/>
  <c r="F71" i="15"/>
  <c r="F12" i="15"/>
  <c r="E7" i="15"/>
  <c r="F7" i="15" s="1"/>
  <c r="G26" i="3"/>
  <c r="K26" i="3" s="1"/>
</calcChain>
</file>

<file path=xl/sharedStrings.xml><?xml version="1.0" encoding="utf-8"?>
<sst xmlns="http://schemas.openxmlformats.org/spreadsheetml/2006/main" count="446" uniqueCount="202">
  <si>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</si>
  <si>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</si>
  <si>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</si>
  <si>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</si>
  <si>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</si>
  <si>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</si>
  <si>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</si>
  <si>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</si>
  <si>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</si>
  <si>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</si>
  <si>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</si>
  <si>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</si>
  <si>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</si>
  <si>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</si>
  <si>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</si>
  <si>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</si>
  <si>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</si>
  <si>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</si>
  <si>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</si>
  <si>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</si>
  <si>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</si>
  <si>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</si>
  <si>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</si>
  <si>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</si>
  <si>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</si>
  <si>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</si>
  <si>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</si>
  <si>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</si>
  <si>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</si>
  <si>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</si>
  <si>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</si>
  <si>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</si>
  <si>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</si>
  <si>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</si>
  <si>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</si>
  <si>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</si>
  <si>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</si>
  <si>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</si>
  <si>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</si>
  <si>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</si>
  <si>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</si>
  <si>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</si>
  <si>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</si>
  <si>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</si>
  <si>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</si>
  <si>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</si>
  <si>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</si>
  <si>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</si>
  <si>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</si>
  <si>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</si>
  <si>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</si>
  <si>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</si>
  <si>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</si>
  <si>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</si>
  <si>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</si>
  <si>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</si>
  <si>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</si>
  <si>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</si>
  <si>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</si>
  <si>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</si>
  <si>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</si>
  <si>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</si>
  <si>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</si>
  <si>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</si>
  <si>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</si>
  <si>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</si>
  <si>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</si>
  <si>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</si>
  <si>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</si>
  <si>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</si>
  <si>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</si>
  <si>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</si>
  <si>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</si>
  <si>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</si>
  <si>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</si>
  <si>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</si>
  <si>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</si>
  <si>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</si>
  <si>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</si>
  <si>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</si>
  <si>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</si>
  <si>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</si>
  <si>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</si>
  <si>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</si>
  <si>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</si>
  <si>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</si>
  <si>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</si>
  <si>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</si>
  <si>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</si>
  <si>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</si>
  <si>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</si>
  <si>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</si>
  <si>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</si>
  <si>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</si>
  <si>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</si>
  <si>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</si>
  <si>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</si>
  <si>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</si>
  <si>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</si>
  <si>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</si>
  <si>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</si>
  <si>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</si>
  <si>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</si>
  <si>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</si>
  <si>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</si>
  <si>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</si>
  <si>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</si>
  <si>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</si>
  <si>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</si>
  <si>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</si>
  <si>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</si>
  <si>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</si>
  <si>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</si>
  <si>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</si>
  <si>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</si>
  <si>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</si>
  <si>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</si>
  <si>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</si>
  <si>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</si>
  <si>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</si>
  <si>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</si>
  <si>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</si>
  <si>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</si>
  <si>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</si>
  <si>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</si>
  <si>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</si>
  <si>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</si>
  <si>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</si>
  <si>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</si>
  <si>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</si>
  <si>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</si>
  <si>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</si>
  <si>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</si>
  <si>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</si>
  <si>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</si>
  <si>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</si>
  <si>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</si>
  <si>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</si>
  <si>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</si>
  <si>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</si>
  <si>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</si>
  <si>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</si>
  <si>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</si>
  <si>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</si>
  <si>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</si>
  <si>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</si>
  <si>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</si>
  <si>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</si>
  <si>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</si>
  <si>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</si>
  <si>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</si>
  <si>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</si>
  <si>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</si>
  <si>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</si>
  <si>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</si>
  <si>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</si>
  <si>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</si>
  <si>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</si>
  <si>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</si>
  <si>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</si>
  <si>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</si>
  <si>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</si>
  <si>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</si>
  <si>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</si>
  <si>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</si>
  <si>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</si>
  <si>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</si>
  <si>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</si>
  <si>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</si>
  <si>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</si>
  <si>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</si>
  <si>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</si>
  <si>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</si>
  <si>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</si>
  <si>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</si>
  <si>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</si>
  <si>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</si>
  <si>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</si>
  <si>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</si>
  <si>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</si>
  <si>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</si>
  <si>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</si>
  <si>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</si>
  <si>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</si>
  <si>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4 Prihodi za posebne namjene</t>
  </si>
  <si>
    <t>43 Ostali prihodi za posebne namjene</t>
  </si>
  <si>
    <t>3 Javni red i sigurnost</t>
  </si>
  <si>
    <t>0330 Sudovi</t>
  </si>
  <si>
    <t>102 - VINKOVCI OPĆINSKI SUD</t>
  </si>
  <si>
    <t>80</t>
  </si>
  <si>
    <t>11</t>
  </si>
  <si>
    <t>43</t>
  </si>
  <si>
    <t>A641000</t>
  </si>
  <si>
    <t>Vođenje sudskih postupaka iz nadležnosti općinskih sudova</t>
  </si>
  <si>
    <t>TEKUĆI PLAN  2023.*</t>
  </si>
  <si>
    <t>IZVRŠENJE 1.-12.2023.*</t>
  </si>
  <si>
    <t xml:space="preserve">INDEKS**
</t>
  </si>
  <si>
    <t>Opći prihodi i primici</t>
  </si>
  <si>
    <t>Vlastiti prihodi</t>
  </si>
  <si>
    <t>Ostali prihodi za posebne namjene</t>
  </si>
  <si>
    <t>A641001</t>
  </si>
  <si>
    <t>Jednostavni stečaj potrošača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</si>
</sst>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7" fillId="0" borderId="0"/>
    <xf numFmtId="0" fontId="7" fillId="0" borderId="0"/>
  </cellStyleXfs>
  <cellXfs count="125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164" fontId="17" fillId="0" borderId="3" xfId="2" applyFont="1" applyBorder="1" applyAlignment="1">
      <alignment horizontal="left"/>
    </xf>
    <xf numFmtId="164" fontId="17" fillId="0" borderId="3" xfId="0" applyNumberFormat="1" applyFont="1" applyBorder="1" applyAlignment="1" applyProtection="1"/>
    <xf numFmtId="164" fontId="18" fillId="0" borderId="0" xfId="2" applyFont="1" applyBorder="1"/>
    <xf numFmtId="164" fontId="18" fillId="0" borderId="0" xfId="2" applyFont="1"/>
    <xf numFmtId="0" fontId="17" fillId="0" borderId="3" xfId="2" applyNumberFormat="1" applyFont="1" applyBorder="1" applyAlignment="1">
      <alignment horizontal="left"/>
    </xf>
    <xf numFmtId="164" fontId="9" fillId="0" borderId="3" xfId="2" applyFont="1" applyBorder="1"/>
    <xf numFmtId="164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164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5" fontId="17" fillId="5" borderId="6" xfId="2" applyNumberFormat="1" applyFont="1" applyFill="1" applyBorder="1" applyAlignment="1"/>
    <xf numFmtId="165" fontId="17" fillId="0" borderId="7" xfId="2" applyNumberFormat="1" applyFont="1" applyBorder="1" applyAlignment="1">
      <alignment horizontal="center"/>
    </xf>
    <xf numFmtId="165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164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164" fontId="20" fillId="8" borderId="13" xfId="2" applyFont="1" applyFill="1" applyBorder="1" applyAlignment="1">
      <alignment horizontal="left" wrapText="1"/>
    </xf>
    <xf numFmtId="0" fontId="18" fillId="0" borderId="0" xfId="3" applyFont="1"/>
    <xf numFmtId="164" fontId="18" fillId="0" borderId="3" xfId="2" applyFont="1" applyBorder="1" applyAlignment="1">
      <alignment horizontal="center"/>
    </xf>
    <xf numFmtId="164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4" fontId="0" fillId="2" borderId="3" xfId="0" applyNumberFormat="1" applyFill="1" applyBorder="1"/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abSelected="1" topLeftCell="A10" zoomScale="90" zoomScaleNormal="90" workbookViewId="0">
      <selection activeCell="H25" sqref="H25"/>
    </sheetView>
  </sheetViews>
  <sheetFormatPr defaultRowHeight="15" x14ac:dyDescent="0.25"/>
  <cols>
    <col min="6" max="10" width="25.28515625" customWidth="1"/>
    <col min="11" max="11" width="15" customWidth="1"/>
    <col min="12" max="12" width="15.7109375" customWidth="1"/>
    <col min="13" max="13" width="25.28515625" customWidth="1"/>
  </cols>
  <sheetData>
    <row r="1" spans="2:13" ht="42" customHeight="1" x14ac:dyDescent="0.25">
      <c r="B1" s="106" t="s">
        <v>45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0"/>
    </row>
    <row r="2" spans="2:13" ht="18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06" t="s">
        <v>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9"/>
    </row>
    <row r="4" spans="2:13" ht="17.45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06" t="s">
        <v>24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8"/>
    </row>
    <row r="6" spans="2:13" ht="18" customHeight="1" x14ac:dyDescent="0.3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96" t="s">
        <v>32</v>
      </c>
      <c r="C7" s="96"/>
      <c r="D7" s="96"/>
      <c r="E7" s="96"/>
      <c r="F7" s="96"/>
      <c r="G7" s="5"/>
      <c r="H7" s="6"/>
      <c r="I7" s="6"/>
      <c r="J7" s="6"/>
      <c r="K7" s="22"/>
      <c r="L7" s="22"/>
    </row>
    <row r="8" spans="2:13" ht="25.5" x14ac:dyDescent="0.25">
      <c r="B8" s="99" t="s">
        <v>3</v>
      </c>
      <c r="C8" s="99"/>
      <c r="D8" s="99"/>
      <c r="E8" s="99"/>
      <c r="F8" s="99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ht="14.45" x14ac:dyDescent="0.3">
      <c r="B9" s="113">
        <v>1</v>
      </c>
      <c r="C9" s="113"/>
      <c r="D9" s="113"/>
      <c r="E9" s="113"/>
      <c r="F9" s="114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ht="20.25" customHeight="1" x14ac:dyDescent="0.3">
      <c r="B10" s="97" t="s">
        <v>8</v>
      </c>
      <c r="C10" s="98"/>
      <c r="D10" s="98"/>
      <c r="E10" s="98"/>
      <c r="F10" s="111"/>
      <c r="G10" s="85">
        <v>2475909.52</v>
      </c>
      <c r="H10" s="86">
        <v>3062071</v>
      </c>
      <c r="I10" s="86">
        <v>3010354</v>
      </c>
      <c r="J10" s="75">
        <v>2996625</v>
      </c>
      <c r="K10" s="86"/>
      <c r="L10" s="86"/>
    </row>
    <row r="11" spans="2:13" ht="16.5" customHeight="1" x14ac:dyDescent="0.3">
      <c r="B11" s="112" t="s">
        <v>7</v>
      </c>
      <c r="C11" s="111"/>
      <c r="D11" s="111"/>
      <c r="E11" s="111"/>
      <c r="F11" s="111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ht="18" customHeight="1" x14ac:dyDescent="0.3">
      <c r="B12" s="108" t="s">
        <v>0</v>
      </c>
      <c r="C12" s="109"/>
      <c r="D12" s="109"/>
      <c r="E12" s="109"/>
      <c r="F12" s="110"/>
      <c r="G12" s="87">
        <f>G10+G11</f>
        <v>2475909.52</v>
      </c>
      <c r="H12" s="87">
        <f t="shared" ref="H12:J12" si="0">H10+H11</f>
        <v>3062071</v>
      </c>
      <c r="I12" s="87">
        <f t="shared" si="0"/>
        <v>3010354</v>
      </c>
      <c r="J12" s="87">
        <f t="shared" si="0"/>
        <v>2996625</v>
      </c>
      <c r="K12" s="88">
        <f>J12/G12*100</f>
        <v>121.03128065843052</v>
      </c>
      <c r="L12" s="88">
        <f>J12/I12*100</f>
        <v>99.543940679401828</v>
      </c>
    </row>
    <row r="13" spans="2:13" ht="20.25" customHeight="1" x14ac:dyDescent="0.3">
      <c r="B13" s="117" t="s">
        <v>9</v>
      </c>
      <c r="C13" s="98"/>
      <c r="D13" s="98"/>
      <c r="E13" s="98"/>
      <c r="F13" s="98"/>
      <c r="G13" s="89">
        <v>2472524.79</v>
      </c>
      <c r="H13" s="86">
        <v>3057442</v>
      </c>
      <c r="I13" s="86">
        <v>3005725</v>
      </c>
      <c r="J13" s="86">
        <v>3005476.92</v>
      </c>
      <c r="K13" s="86"/>
      <c r="L13" s="86"/>
    </row>
    <row r="14" spans="2:13" ht="21.75" customHeight="1" x14ac:dyDescent="0.3">
      <c r="B14" s="112" t="s">
        <v>10</v>
      </c>
      <c r="C14" s="111"/>
      <c r="D14" s="111"/>
      <c r="E14" s="111"/>
      <c r="F14" s="111"/>
      <c r="G14" s="85">
        <v>3368.95</v>
      </c>
      <c r="H14" s="86">
        <v>4629</v>
      </c>
      <c r="I14" s="86">
        <v>4629</v>
      </c>
      <c r="J14" s="86">
        <v>4626.8100000000004</v>
      </c>
      <c r="K14" s="86"/>
      <c r="L14" s="86"/>
    </row>
    <row r="15" spans="2:13" ht="24" customHeight="1" x14ac:dyDescent="0.3">
      <c r="B15" s="14" t="s">
        <v>1</v>
      </c>
      <c r="C15" s="15"/>
      <c r="D15" s="15"/>
      <c r="E15" s="15"/>
      <c r="F15" s="15"/>
      <c r="G15" s="87">
        <f>G13+G14</f>
        <v>2475893.7400000002</v>
      </c>
      <c r="H15" s="87">
        <f t="shared" ref="H15:J15" si="1">H13+H14</f>
        <v>3062071</v>
      </c>
      <c r="I15" s="87">
        <f t="shared" si="1"/>
        <v>3010354</v>
      </c>
      <c r="J15" s="87">
        <f t="shared" si="1"/>
        <v>3010103.73</v>
      </c>
      <c r="K15" s="88">
        <f>J15/G15*100</f>
        <v>121.5764506113255</v>
      </c>
      <c r="L15" s="88">
        <f>J15/I15*100</f>
        <v>99.991686359810174</v>
      </c>
    </row>
    <row r="16" spans="2:13" x14ac:dyDescent="0.25">
      <c r="B16" s="116" t="s">
        <v>2</v>
      </c>
      <c r="C16" s="109"/>
      <c r="D16" s="109"/>
      <c r="E16" s="109"/>
      <c r="F16" s="109"/>
      <c r="G16" s="90">
        <f>G12-G15</f>
        <v>15.779999999795109</v>
      </c>
      <c r="H16" s="90">
        <f t="shared" ref="H16:J16" si="2">H12-H15</f>
        <v>0</v>
      </c>
      <c r="I16" s="90">
        <f t="shared" si="2"/>
        <v>0</v>
      </c>
      <c r="J16" s="90">
        <f t="shared" si="2"/>
        <v>-13478.729999999981</v>
      </c>
      <c r="K16" s="88">
        <f>J16/G16*100</f>
        <v>-85416.53992506332</v>
      </c>
      <c r="L16" s="88" t="e">
        <f>J16/I16*100</f>
        <v>#DIV/0!</v>
      </c>
    </row>
    <row r="17" spans="1:49" ht="17.45" x14ac:dyDescent="0.3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96" t="s">
        <v>29</v>
      </c>
      <c r="C18" s="96"/>
      <c r="D18" s="96"/>
      <c r="E18" s="96"/>
      <c r="F18" s="96"/>
      <c r="G18" s="7"/>
      <c r="H18" s="7"/>
      <c r="I18" s="7"/>
      <c r="J18" s="7"/>
      <c r="K18" s="1"/>
      <c r="L18" s="1"/>
      <c r="M18" s="1"/>
    </row>
    <row r="19" spans="1:49" ht="25.5" x14ac:dyDescent="0.25">
      <c r="B19" s="99" t="s">
        <v>3</v>
      </c>
      <c r="C19" s="99"/>
      <c r="D19" s="99"/>
      <c r="E19" s="99"/>
      <c r="F19" s="99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ht="14.45" x14ac:dyDescent="0.3">
      <c r="B20" s="100">
        <v>1</v>
      </c>
      <c r="C20" s="101"/>
      <c r="D20" s="101"/>
      <c r="E20" s="101"/>
      <c r="F20" s="101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97" t="s">
        <v>11</v>
      </c>
      <c r="C21" s="102"/>
      <c r="D21" s="102"/>
      <c r="E21" s="102"/>
      <c r="F21" s="102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ht="21" customHeight="1" x14ac:dyDescent="0.3">
      <c r="B22" s="97" t="s">
        <v>12</v>
      </c>
      <c r="C22" s="98"/>
      <c r="D22" s="98"/>
      <c r="E22" s="98"/>
      <c r="F22" s="98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22.5" customHeight="1" x14ac:dyDescent="0.3">
      <c r="B23" s="103" t="s">
        <v>23</v>
      </c>
      <c r="C23" s="104"/>
      <c r="D23" s="104"/>
      <c r="E23" s="104"/>
      <c r="F23" s="105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8.75" customHeight="1" x14ac:dyDescent="0.25">
      <c r="A24"/>
      <c r="B24" s="97" t="s">
        <v>5</v>
      </c>
      <c r="C24" s="98"/>
      <c r="D24" s="98"/>
      <c r="E24" s="98"/>
      <c r="F24" s="98"/>
      <c r="G24" s="89">
        <v>0</v>
      </c>
      <c r="H24" s="86">
        <v>0</v>
      </c>
      <c r="I24" s="86">
        <v>0</v>
      </c>
      <c r="J24" s="86">
        <v>0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97" t="s">
        <v>28</v>
      </c>
      <c r="C25" s="98"/>
      <c r="D25" s="98"/>
      <c r="E25" s="98"/>
      <c r="F25" s="98"/>
      <c r="G25" s="89">
        <v>0</v>
      </c>
      <c r="H25" s="86">
        <v>0</v>
      </c>
      <c r="I25" s="86">
        <v>0</v>
      </c>
      <c r="J25" s="86">
        <v>0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ht="21.75" customHeight="1" x14ac:dyDescent="0.25">
      <c r="A26" s="35"/>
      <c r="B26" s="103" t="s">
        <v>30</v>
      </c>
      <c r="C26" s="104"/>
      <c r="D26" s="104"/>
      <c r="E26" s="104"/>
      <c r="F26" s="105"/>
      <c r="G26" s="94">
        <f>G24+G25</f>
        <v>0</v>
      </c>
      <c r="H26" s="94">
        <f t="shared" ref="H26:J26" si="4">H24+H25</f>
        <v>0</v>
      </c>
      <c r="I26" s="94">
        <f t="shared" si="4"/>
        <v>0</v>
      </c>
      <c r="J26" s="94">
        <f t="shared" si="4"/>
        <v>0</v>
      </c>
      <c r="K26" s="93" t="e">
        <f>J26/G26*100</f>
        <v>#DIV/0!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5" t="s">
        <v>31</v>
      </c>
      <c r="C27" s="115"/>
      <c r="D27" s="115"/>
      <c r="E27" s="115"/>
      <c r="F27" s="115"/>
      <c r="G27" s="94">
        <f>G16+G26</f>
        <v>15.779999999795109</v>
      </c>
      <c r="H27" s="94">
        <f t="shared" ref="H27:J27" si="5">H16+H26</f>
        <v>0</v>
      </c>
      <c r="I27" s="94">
        <f t="shared" si="5"/>
        <v>0</v>
      </c>
      <c r="J27" s="94">
        <f t="shared" si="5"/>
        <v>-13478.729999999981</v>
      </c>
      <c r="K27" s="93">
        <f>J27/G27*100</f>
        <v>-85416.53992506332</v>
      </c>
      <c r="L27" s="93" t="e">
        <f>J27/I27*100</f>
        <v>#DIV/0!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5" t="s">
        <v>39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49" ht="15" customHeight="1" x14ac:dyDescent="0.25">
      <c r="B31" s="95" t="s">
        <v>40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49" ht="15" customHeight="1" x14ac:dyDescent="0.25">
      <c r="B32" s="95" t="s">
        <v>27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2:12" ht="36.75" customHeight="1" x14ac:dyDescent="0.25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</row>
    <row r="34" spans="2:12" ht="15" customHeight="1" x14ac:dyDescent="0.25">
      <c r="B34" s="107" t="s">
        <v>41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2:12" x14ac:dyDescent="0.2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80"/>
  <sheetViews>
    <sheetView topLeftCell="A4" zoomScale="90" zoomScaleNormal="90" workbookViewId="0">
      <selection activeCell="J17" sqref="J1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7.45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6" t="s">
        <v>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 ht="17.45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06" t="s">
        <v>26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12" ht="17.45" x14ac:dyDescent="0.3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06" t="s">
        <v>15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2:12" ht="17.45" x14ac:dyDescent="0.3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18" t="s">
        <v>3</v>
      </c>
      <c r="C8" s="119"/>
      <c r="D8" s="119"/>
      <c r="E8" s="119"/>
      <c r="F8" s="120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ht="14.45" x14ac:dyDescent="0.3">
      <c r="B9" s="121">
        <v>1</v>
      </c>
      <c r="C9" s="122"/>
      <c r="D9" s="122"/>
      <c r="E9" s="122"/>
      <c r="F9" s="123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ht="14.45" x14ac:dyDescent="0.3">
      <c r="B10" s="65"/>
      <c r="C10" s="66"/>
      <c r="D10" s="67"/>
      <c r="E10" s="68"/>
      <c r="F10" s="60" t="s">
        <v>42</v>
      </c>
      <c r="G10" s="65">
        <f>G11</f>
        <v>2475909.52</v>
      </c>
      <c r="H10" s="65">
        <f>H11</f>
        <v>3062071</v>
      </c>
      <c r="I10" s="65">
        <f>I11</f>
        <v>3010354</v>
      </c>
      <c r="J10" s="65">
        <f>J11</f>
        <v>2996625</v>
      </c>
      <c r="K10" s="69">
        <f t="shared" ref="K10:K21" si="0">(J10*100)/G10</f>
        <v>121.03128065843052</v>
      </c>
      <c r="L10" s="69">
        <f t="shared" ref="L10:L21" si="1">(J10*100)/I10</f>
        <v>99.543940679401828</v>
      </c>
    </row>
    <row r="11" spans="2:12" ht="14.45" x14ac:dyDescent="0.3">
      <c r="B11" s="65" t="s">
        <v>55</v>
      </c>
      <c r="C11" s="65"/>
      <c r="D11" s="65"/>
      <c r="E11" s="65"/>
      <c r="F11" s="65" t="s">
        <v>56</v>
      </c>
      <c r="G11" s="65">
        <f>G12+G15+G18</f>
        <v>2475909.52</v>
      </c>
      <c r="H11" s="65">
        <f>H12+H15+H18</f>
        <v>3062071</v>
      </c>
      <c r="I11" s="65">
        <f>I12+I15+I18</f>
        <v>3010354</v>
      </c>
      <c r="J11" s="65">
        <f>J12+J15+J18</f>
        <v>2996625</v>
      </c>
      <c r="K11" s="65">
        <f t="shared" si="0"/>
        <v>121.03128065843052</v>
      </c>
      <c r="L11" s="65">
        <f t="shared" si="1"/>
        <v>99.543940679401828</v>
      </c>
    </row>
    <row r="12" spans="2:12" ht="14.45" x14ac:dyDescent="0.3">
      <c r="B12" s="65"/>
      <c r="C12" s="65" t="s">
        <v>57</v>
      </c>
      <c r="D12" s="65"/>
      <c r="E12" s="65"/>
      <c r="F12" s="65" t="s">
        <v>58</v>
      </c>
      <c r="G12" s="65">
        <f t="shared" ref="G12:J13" si="2">G13</f>
        <v>13.79</v>
      </c>
      <c r="H12" s="65">
        <f t="shared" si="2"/>
        <v>13000</v>
      </c>
      <c r="I12" s="65">
        <f t="shared" si="2"/>
        <v>13498</v>
      </c>
      <c r="J12" s="65">
        <f t="shared" si="2"/>
        <v>16.07</v>
      </c>
      <c r="K12" s="65">
        <f t="shared" si="0"/>
        <v>116.53372008701959</v>
      </c>
      <c r="L12" s="65">
        <f t="shared" si="1"/>
        <v>0.11905467476663209</v>
      </c>
    </row>
    <row r="13" spans="2:12" ht="14.45" x14ac:dyDescent="0.3">
      <c r="B13" s="65"/>
      <c r="C13" s="65"/>
      <c r="D13" s="65" t="s">
        <v>59</v>
      </c>
      <c r="E13" s="65"/>
      <c r="F13" s="65" t="s">
        <v>60</v>
      </c>
      <c r="G13" s="65">
        <f t="shared" si="2"/>
        <v>13.79</v>
      </c>
      <c r="H13" s="65">
        <f t="shared" si="2"/>
        <v>13000</v>
      </c>
      <c r="I13" s="65">
        <f t="shared" si="2"/>
        <v>13498</v>
      </c>
      <c r="J13" s="65">
        <f t="shared" si="2"/>
        <v>16.07</v>
      </c>
      <c r="K13" s="65">
        <f t="shared" si="0"/>
        <v>116.53372008701959</v>
      </c>
      <c r="L13" s="65">
        <f t="shared" si="1"/>
        <v>0.11905467476663209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66">
        <v>13.79</v>
      </c>
      <c r="H14" s="66">
        <v>13000</v>
      </c>
      <c r="I14" s="66">
        <v>13498</v>
      </c>
      <c r="J14" s="66">
        <v>16.07</v>
      </c>
      <c r="K14" s="66">
        <f t="shared" si="0"/>
        <v>116.53372008701959</v>
      </c>
      <c r="L14" s="66">
        <f t="shared" si="1"/>
        <v>0.11905467476663209</v>
      </c>
    </row>
    <row r="15" spans="2:12" x14ac:dyDescent="0.25">
      <c r="B15" s="65"/>
      <c r="C15" s="65" t="s">
        <v>63</v>
      </c>
      <c r="D15" s="65"/>
      <c r="E15" s="65"/>
      <c r="F15" s="65" t="s">
        <v>64</v>
      </c>
      <c r="G15" s="65">
        <f t="shared" ref="G15:J16" si="3">G16</f>
        <v>368.97</v>
      </c>
      <c r="H15" s="65">
        <f t="shared" si="3"/>
        <v>398</v>
      </c>
      <c r="I15" s="65">
        <f t="shared" si="3"/>
        <v>398</v>
      </c>
      <c r="J15" s="65">
        <f t="shared" si="3"/>
        <v>165.95</v>
      </c>
      <c r="K15" s="65">
        <f t="shared" si="0"/>
        <v>44.976556359595627</v>
      </c>
      <c r="L15" s="65">
        <f t="shared" si="1"/>
        <v>41.695979899497488</v>
      </c>
    </row>
    <row r="16" spans="2:12" x14ac:dyDescent="0.25">
      <c r="B16" s="65"/>
      <c r="C16" s="65"/>
      <c r="D16" s="65" t="s">
        <v>65</v>
      </c>
      <c r="E16" s="65"/>
      <c r="F16" s="65" t="s">
        <v>66</v>
      </c>
      <c r="G16" s="65">
        <f t="shared" si="3"/>
        <v>368.97</v>
      </c>
      <c r="H16" s="65">
        <f t="shared" si="3"/>
        <v>398</v>
      </c>
      <c r="I16" s="65">
        <f t="shared" si="3"/>
        <v>398</v>
      </c>
      <c r="J16" s="65">
        <f t="shared" si="3"/>
        <v>165.95</v>
      </c>
      <c r="K16" s="65">
        <f t="shared" si="0"/>
        <v>44.976556359595627</v>
      </c>
      <c r="L16" s="65">
        <f t="shared" si="1"/>
        <v>41.695979899497488</v>
      </c>
    </row>
    <row r="17" spans="2:12" x14ac:dyDescent="0.25">
      <c r="B17" s="66"/>
      <c r="C17" s="66"/>
      <c r="D17" s="66"/>
      <c r="E17" s="66" t="s">
        <v>67</v>
      </c>
      <c r="F17" s="66" t="s">
        <v>68</v>
      </c>
      <c r="G17" s="66">
        <v>368.97</v>
      </c>
      <c r="H17" s="66">
        <v>398</v>
      </c>
      <c r="I17" s="66">
        <v>398</v>
      </c>
      <c r="J17" s="66">
        <v>165.95</v>
      </c>
      <c r="K17" s="66">
        <f t="shared" si="0"/>
        <v>44.976556359595627</v>
      </c>
      <c r="L17" s="66">
        <f t="shared" si="1"/>
        <v>41.695979899497488</v>
      </c>
    </row>
    <row r="18" spans="2:12" x14ac:dyDescent="0.25">
      <c r="B18" s="65"/>
      <c r="C18" s="65" t="s">
        <v>69</v>
      </c>
      <c r="D18" s="65"/>
      <c r="E18" s="65"/>
      <c r="F18" s="65" t="s">
        <v>70</v>
      </c>
      <c r="G18" s="65">
        <f>G19</f>
        <v>2475526.7600000002</v>
      </c>
      <c r="H18" s="65">
        <f>H19</f>
        <v>3048673</v>
      </c>
      <c r="I18" s="65">
        <f>I19</f>
        <v>2996458</v>
      </c>
      <c r="J18" s="65">
        <f>J19</f>
        <v>2996442.98</v>
      </c>
      <c r="K18" s="65">
        <f t="shared" si="0"/>
        <v>121.04264144573415</v>
      </c>
      <c r="L18" s="65">
        <f t="shared" si="1"/>
        <v>99.999498741514145</v>
      </c>
    </row>
    <row r="19" spans="2:12" x14ac:dyDescent="0.25">
      <c r="B19" s="65"/>
      <c r="C19" s="65"/>
      <c r="D19" s="65" t="s">
        <v>71</v>
      </c>
      <c r="E19" s="65"/>
      <c r="F19" s="65" t="s">
        <v>72</v>
      </c>
      <c r="G19" s="65">
        <f>G20+G21</f>
        <v>2475526.7600000002</v>
      </c>
      <c r="H19" s="65">
        <f>H20+H21</f>
        <v>3048673</v>
      </c>
      <c r="I19" s="65">
        <f>I20+I21</f>
        <v>2996458</v>
      </c>
      <c r="J19" s="65">
        <f>J20+J21</f>
        <v>2996442.98</v>
      </c>
      <c r="K19" s="65">
        <f t="shared" si="0"/>
        <v>121.04264144573415</v>
      </c>
      <c r="L19" s="65">
        <f t="shared" si="1"/>
        <v>99.999498741514145</v>
      </c>
    </row>
    <row r="20" spans="2:12" ht="14.45" x14ac:dyDescent="0.3">
      <c r="B20" s="66"/>
      <c r="C20" s="66"/>
      <c r="D20" s="66"/>
      <c r="E20" s="66" t="s">
        <v>73</v>
      </c>
      <c r="F20" s="66" t="s">
        <v>74</v>
      </c>
      <c r="G20" s="66">
        <v>2472157.81</v>
      </c>
      <c r="H20" s="66">
        <v>3044044</v>
      </c>
      <c r="I20" s="66">
        <v>2991829</v>
      </c>
      <c r="J20" s="66">
        <v>2991816.17</v>
      </c>
      <c r="K20" s="66">
        <f t="shared" si="0"/>
        <v>121.02043639358119</v>
      </c>
      <c r="L20" s="66">
        <f t="shared" si="1"/>
        <v>99.999571165330636</v>
      </c>
    </row>
    <row r="21" spans="2:12" ht="14.45" x14ac:dyDescent="0.3">
      <c r="B21" s="66"/>
      <c r="C21" s="66"/>
      <c r="D21" s="66"/>
      <c r="E21" s="66" t="s">
        <v>75</v>
      </c>
      <c r="F21" s="66" t="s">
        <v>76</v>
      </c>
      <c r="G21" s="66">
        <v>3368.95</v>
      </c>
      <c r="H21" s="66">
        <v>4629</v>
      </c>
      <c r="I21" s="66">
        <v>4629</v>
      </c>
      <c r="J21" s="66">
        <v>4626.8100000000004</v>
      </c>
      <c r="K21" s="66">
        <f t="shared" si="0"/>
        <v>137.33685569687887</v>
      </c>
      <c r="L21" s="66">
        <f t="shared" si="1"/>
        <v>99.952689565780958</v>
      </c>
    </row>
    <row r="22" spans="2:12" ht="14.45" x14ac:dyDescent="0.3">
      <c r="F22" s="35"/>
    </row>
    <row r="23" spans="2:12" ht="14.45" x14ac:dyDescent="0.3">
      <c r="F23" s="35"/>
    </row>
    <row r="24" spans="2:12" ht="36.75" customHeight="1" x14ac:dyDescent="0.25">
      <c r="B24" s="118" t="s">
        <v>3</v>
      </c>
      <c r="C24" s="119"/>
      <c r="D24" s="119"/>
      <c r="E24" s="119"/>
      <c r="F24" s="120"/>
      <c r="G24" s="28" t="s">
        <v>50</v>
      </c>
      <c r="H24" s="28" t="s">
        <v>47</v>
      </c>
      <c r="I24" s="28" t="s">
        <v>48</v>
      </c>
      <c r="J24" s="28" t="s">
        <v>51</v>
      </c>
      <c r="K24" s="28" t="s">
        <v>6</v>
      </c>
      <c r="L24" s="28" t="s">
        <v>22</v>
      </c>
    </row>
    <row r="25" spans="2:12" ht="14.45" x14ac:dyDescent="0.3">
      <c r="B25" s="121">
        <v>1</v>
      </c>
      <c r="C25" s="122"/>
      <c r="D25" s="122"/>
      <c r="E25" s="122"/>
      <c r="F25" s="123"/>
      <c r="G25" s="30">
        <v>2</v>
      </c>
      <c r="H25" s="30">
        <v>3</v>
      </c>
      <c r="I25" s="30">
        <v>4</v>
      </c>
      <c r="J25" s="30">
        <v>5</v>
      </c>
      <c r="K25" s="30" t="s">
        <v>13</v>
      </c>
      <c r="L25" s="30" t="s">
        <v>14</v>
      </c>
    </row>
    <row r="26" spans="2:12" ht="14.45" x14ac:dyDescent="0.3">
      <c r="B26" s="65"/>
      <c r="C26" s="66"/>
      <c r="D26" s="67"/>
      <c r="E26" s="68"/>
      <c r="F26" s="8" t="s">
        <v>21</v>
      </c>
      <c r="G26" s="65">
        <f>G27+G71</f>
        <v>2475893.7400000007</v>
      </c>
      <c r="H26" s="65">
        <f>H27+H71</f>
        <v>3062071</v>
      </c>
      <c r="I26" s="65">
        <f>I27+I71</f>
        <v>3010354</v>
      </c>
      <c r="J26" s="65">
        <f>J27+J71</f>
        <v>3010103.73</v>
      </c>
      <c r="K26" s="70">
        <f t="shared" ref="K26:K57" si="4">(J26*100)/G26</f>
        <v>121.57645061132547</v>
      </c>
      <c r="L26" s="70">
        <f t="shared" ref="L26:L57" si="5">(J26*100)/I26</f>
        <v>99.991686359810174</v>
      </c>
    </row>
    <row r="27" spans="2:12" ht="14.45" x14ac:dyDescent="0.3">
      <c r="B27" s="65" t="s">
        <v>77</v>
      </c>
      <c r="C27" s="65"/>
      <c r="D27" s="65"/>
      <c r="E27" s="65"/>
      <c r="F27" s="65" t="s">
        <v>78</v>
      </c>
      <c r="G27" s="65">
        <f>G28+G36+G65</f>
        <v>2472524.7900000005</v>
      </c>
      <c r="H27" s="65">
        <f>H28+H36+H65</f>
        <v>3057442</v>
      </c>
      <c r="I27" s="65">
        <f>I28+I36+I65</f>
        <v>3005725</v>
      </c>
      <c r="J27" s="65">
        <f>J28+J36+J65</f>
        <v>3005476.92</v>
      </c>
      <c r="K27" s="65">
        <f t="shared" si="4"/>
        <v>121.55497619904548</v>
      </c>
      <c r="L27" s="65">
        <f t="shared" si="5"/>
        <v>99.991746417253736</v>
      </c>
    </row>
    <row r="28" spans="2:12" ht="14.45" x14ac:dyDescent="0.3">
      <c r="B28" s="65"/>
      <c r="C28" s="65" t="s">
        <v>79</v>
      </c>
      <c r="D28" s="65"/>
      <c r="E28" s="65"/>
      <c r="F28" s="65" t="s">
        <v>80</v>
      </c>
      <c r="G28" s="65">
        <f>G29+G32+G34</f>
        <v>1973213.6400000001</v>
      </c>
      <c r="H28" s="65">
        <f>H29+H32+H34</f>
        <v>2409959</v>
      </c>
      <c r="I28" s="65">
        <f>I29+I32+I34</f>
        <v>2411980</v>
      </c>
      <c r="J28" s="65">
        <f>J29+J32+J34</f>
        <v>2411978.2599999998</v>
      </c>
      <c r="K28" s="65">
        <f t="shared" si="4"/>
        <v>122.23604231724242</v>
      </c>
      <c r="L28" s="65">
        <f t="shared" si="5"/>
        <v>99.999927860098325</v>
      </c>
    </row>
    <row r="29" spans="2:12" x14ac:dyDescent="0.25">
      <c r="B29" s="65"/>
      <c r="C29" s="65"/>
      <c r="D29" s="65" t="s">
        <v>81</v>
      </c>
      <c r="E29" s="65"/>
      <c r="F29" s="65" t="s">
        <v>82</v>
      </c>
      <c r="G29" s="65">
        <f>G30+G31</f>
        <v>1634254.9800000002</v>
      </c>
      <c r="H29" s="65">
        <f>H30+H31</f>
        <v>2004282</v>
      </c>
      <c r="I29" s="65">
        <f>I30+I31</f>
        <v>1997659</v>
      </c>
      <c r="J29" s="65">
        <f>J30+J31</f>
        <v>1997658.17</v>
      </c>
      <c r="K29" s="65">
        <f t="shared" si="4"/>
        <v>122.23662735909177</v>
      </c>
      <c r="L29" s="65">
        <f t="shared" si="5"/>
        <v>99.99995845136732</v>
      </c>
    </row>
    <row r="30" spans="2:12" x14ac:dyDescent="0.25">
      <c r="B30" s="66"/>
      <c r="C30" s="66"/>
      <c r="D30" s="66"/>
      <c r="E30" s="66" t="s">
        <v>83</v>
      </c>
      <c r="F30" s="66" t="s">
        <v>84</v>
      </c>
      <c r="G30" s="66">
        <v>1633126.61</v>
      </c>
      <c r="H30" s="66">
        <v>2002546</v>
      </c>
      <c r="I30" s="66">
        <v>1995673</v>
      </c>
      <c r="J30" s="66">
        <v>1995672.98</v>
      </c>
      <c r="K30" s="66">
        <f t="shared" si="4"/>
        <v>122.1995262204441</v>
      </c>
      <c r="L30" s="66">
        <f t="shared" si="5"/>
        <v>99.99999899783181</v>
      </c>
    </row>
    <row r="31" spans="2:12" x14ac:dyDescent="0.25">
      <c r="B31" s="66"/>
      <c r="C31" s="66"/>
      <c r="D31" s="66"/>
      <c r="E31" s="66" t="s">
        <v>85</v>
      </c>
      <c r="F31" s="66" t="s">
        <v>86</v>
      </c>
      <c r="G31" s="66">
        <v>1128.3699999999999</v>
      </c>
      <c r="H31" s="66">
        <v>1736</v>
      </c>
      <c r="I31" s="66">
        <v>1986</v>
      </c>
      <c r="J31" s="66">
        <v>1985.19</v>
      </c>
      <c r="K31" s="66">
        <f t="shared" si="4"/>
        <v>175.93431232663048</v>
      </c>
      <c r="L31" s="66">
        <f t="shared" si="5"/>
        <v>99.959214501510573</v>
      </c>
    </row>
    <row r="32" spans="2:12" x14ac:dyDescent="0.25">
      <c r="B32" s="65"/>
      <c r="C32" s="65"/>
      <c r="D32" s="65" t="s">
        <v>87</v>
      </c>
      <c r="E32" s="65"/>
      <c r="F32" s="65" t="s">
        <v>88</v>
      </c>
      <c r="G32" s="65">
        <f>G33</f>
        <v>80551.740000000005</v>
      </c>
      <c r="H32" s="65">
        <f>H33</f>
        <v>92519</v>
      </c>
      <c r="I32" s="65">
        <f>I33</f>
        <v>102796</v>
      </c>
      <c r="J32" s="65">
        <f>J33</f>
        <v>102795.28</v>
      </c>
      <c r="K32" s="65">
        <f t="shared" si="4"/>
        <v>127.61397829519262</v>
      </c>
      <c r="L32" s="65">
        <f t="shared" si="5"/>
        <v>99.999299583641388</v>
      </c>
    </row>
    <row r="33" spans="2:12" x14ac:dyDescent="0.25">
      <c r="B33" s="66"/>
      <c r="C33" s="66"/>
      <c r="D33" s="66"/>
      <c r="E33" s="66" t="s">
        <v>89</v>
      </c>
      <c r="F33" s="66" t="s">
        <v>88</v>
      </c>
      <c r="G33" s="66">
        <v>80551.740000000005</v>
      </c>
      <c r="H33" s="66">
        <v>92519</v>
      </c>
      <c r="I33" s="66">
        <v>102796</v>
      </c>
      <c r="J33" s="66">
        <v>102795.28</v>
      </c>
      <c r="K33" s="66">
        <f t="shared" si="4"/>
        <v>127.61397829519262</v>
      </c>
      <c r="L33" s="66">
        <f t="shared" si="5"/>
        <v>99.999299583641388</v>
      </c>
    </row>
    <row r="34" spans="2:12" x14ac:dyDescent="0.25">
      <c r="B34" s="65"/>
      <c r="C34" s="65"/>
      <c r="D34" s="65" t="s">
        <v>90</v>
      </c>
      <c r="E34" s="65"/>
      <c r="F34" s="65" t="s">
        <v>91</v>
      </c>
      <c r="G34" s="65">
        <f>G35</f>
        <v>258406.92</v>
      </c>
      <c r="H34" s="65">
        <f>H35</f>
        <v>313158</v>
      </c>
      <c r="I34" s="65">
        <f>I35</f>
        <v>311525</v>
      </c>
      <c r="J34" s="65">
        <f>J35</f>
        <v>311524.81</v>
      </c>
      <c r="K34" s="65">
        <f t="shared" si="4"/>
        <v>120.55590848728045</v>
      </c>
      <c r="L34" s="65">
        <f t="shared" si="5"/>
        <v>99.999939009710303</v>
      </c>
    </row>
    <row r="35" spans="2:12" x14ac:dyDescent="0.25">
      <c r="B35" s="66"/>
      <c r="C35" s="66"/>
      <c r="D35" s="66"/>
      <c r="E35" s="66" t="s">
        <v>92</v>
      </c>
      <c r="F35" s="66" t="s">
        <v>93</v>
      </c>
      <c r="G35" s="66">
        <v>258406.92</v>
      </c>
      <c r="H35" s="66">
        <v>313158</v>
      </c>
      <c r="I35" s="66">
        <v>311525</v>
      </c>
      <c r="J35" s="66">
        <v>311524.81</v>
      </c>
      <c r="K35" s="66">
        <f t="shared" si="4"/>
        <v>120.55590848728045</v>
      </c>
      <c r="L35" s="66">
        <f t="shared" si="5"/>
        <v>99.999939009710303</v>
      </c>
    </row>
    <row r="36" spans="2:12" x14ac:dyDescent="0.25">
      <c r="B36" s="65"/>
      <c r="C36" s="65" t="s">
        <v>94</v>
      </c>
      <c r="D36" s="65"/>
      <c r="E36" s="65"/>
      <c r="F36" s="65" t="s">
        <v>95</v>
      </c>
      <c r="G36" s="65">
        <f>G37+G42+G48+G58+G60</f>
        <v>497361.26</v>
      </c>
      <c r="H36" s="65">
        <f>H37+H42+H48+H58+H60</f>
        <v>645262</v>
      </c>
      <c r="I36" s="65">
        <f>I37+I42+I48+I58+I60</f>
        <v>591980</v>
      </c>
      <c r="J36" s="65">
        <f>J37+J42+J48+J58+J60</f>
        <v>591732.66</v>
      </c>
      <c r="K36" s="65">
        <f t="shared" si="4"/>
        <v>118.97441710679276</v>
      </c>
      <c r="L36" s="65">
        <f t="shared" si="5"/>
        <v>99.958218183046725</v>
      </c>
    </row>
    <row r="37" spans="2:12" x14ac:dyDescent="0.25">
      <c r="B37" s="65"/>
      <c r="C37" s="65"/>
      <c r="D37" s="65" t="s">
        <v>96</v>
      </c>
      <c r="E37" s="65"/>
      <c r="F37" s="65" t="s">
        <v>97</v>
      </c>
      <c r="G37" s="65">
        <f>G38+G39+G40+G41</f>
        <v>50589.539999999994</v>
      </c>
      <c r="H37" s="65">
        <f>H38+H39+H40+H41</f>
        <v>59774</v>
      </c>
      <c r="I37" s="65">
        <f>I38+I39+I40+I41</f>
        <v>55857</v>
      </c>
      <c r="J37" s="65">
        <f>J38+J39+J40+J41</f>
        <v>55855.030000000006</v>
      </c>
      <c r="K37" s="65">
        <f t="shared" si="4"/>
        <v>110.40825830794275</v>
      </c>
      <c r="L37" s="65">
        <f t="shared" si="5"/>
        <v>99.99647313675996</v>
      </c>
    </row>
    <row r="38" spans="2:12" x14ac:dyDescent="0.25">
      <c r="B38" s="66"/>
      <c r="C38" s="66"/>
      <c r="D38" s="66"/>
      <c r="E38" s="66" t="s">
        <v>98</v>
      </c>
      <c r="F38" s="66" t="s">
        <v>99</v>
      </c>
      <c r="G38" s="66">
        <v>2584.91</v>
      </c>
      <c r="H38" s="66">
        <v>2991</v>
      </c>
      <c r="I38" s="66">
        <v>3312</v>
      </c>
      <c r="J38" s="66">
        <v>3311.41</v>
      </c>
      <c r="K38" s="66">
        <f t="shared" si="4"/>
        <v>128.1054272682608</v>
      </c>
      <c r="L38" s="66">
        <f t="shared" si="5"/>
        <v>99.982185990338166</v>
      </c>
    </row>
    <row r="39" spans="2:12" x14ac:dyDescent="0.25">
      <c r="B39" s="66"/>
      <c r="C39" s="66"/>
      <c r="D39" s="66"/>
      <c r="E39" s="66" t="s">
        <v>100</v>
      </c>
      <c r="F39" s="66" t="s">
        <v>101</v>
      </c>
      <c r="G39" s="66">
        <v>46139.38</v>
      </c>
      <c r="H39" s="66">
        <v>54925</v>
      </c>
      <c r="I39" s="66">
        <v>50283</v>
      </c>
      <c r="J39" s="66">
        <v>50282.61</v>
      </c>
      <c r="K39" s="66">
        <f t="shared" si="4"/>
        <v>108.97981290602519</v>
      </c>
      <c r="L39" s="66">
        <f t="shared" si="5"/>
        <v>99.999224389952872</v>
      </c>
    </row>
    <row r="40" spans="2:12" x14ac:dyDescent="0.25">
      <c r="B40" s="66"/>
      <c r="C40" s="66"/>
      <c r="D40" s="66"/>
      <c r="E40" s="66" t="s">
        <v>102</v>
      </c>
      <c r="F40" s="66" t="s">
        <v>103</v>
      </c>
      <c r="G40" s="66">
        <v>1702.83</v>
      </c>
      <c r="H40" s="66">
        <v>1593</v>
      </c>
      <c r="I40" s="66">
        <v>2209</v>
      </c>
      <c r="J40" s="66">
        <v>2208.85</v>
      </c>
      <c r="K40" s="66">
        <f t="shared" si="4"/>
        <v>129.71641326497655</v>
      </c>
      <c r="L40" s="66">
        <f t="shared" si="5"/>
        <v>99.993209597102762</v>
      </c>
    </row>
    <row r="41" spans="2:12" x14ac:dyDescent="0.25">
      <c r="B41" s="66"/>
      <c r="C41" s="66"/>
      <c r="D41" s="66"/>
      <c r="E41" s="66" t="s">
        <v>104</v>
      </c>
      <c r="F41" s="66" t="s">
        <v>105</v>
      </c>
      <c r="G41" s="66">
        <v>162.41999999999999</v>
      </c>
      <c r="H41" s="66">
        <v>265</v>
      </c>
      <c r="I41" s="66">
        <v>53</v>
      </c>
      <c r="J41" s="66">
        <v>52.16</v>
      </c>
      <c r="K41" s="66">
        <f t="shared" si="4"/>
        <v>32.114271641423471</v>
      </c>
      <c r="L41" s="66">
        <f t="shared" si="5"/>
        <v>98.415094339622641</v>
      </c>
    </row>
    <row r="42" spans="2:12" x14ac:dyDescent="0.25">
      <c r="B42" s="65"/>
      <c r="C42" s="65"/>
      <c r="D42" s="65" t="s">
        <v>106</v>
      </c>
      <c r="E42" s="65"/>
      <c r="F42" s="65" t="s">
        <v>107</v>
      </c>
      <c r="G42" s="65">
        <f>G43+G44+G45+G46+G47</f>
        <v>150590</v>
      </c>
      <c r="H42" s="65">
        <f>H43+H44+H45+H46+H47</f>
        <v>164974</v>
      </c>
      <c r="I42" s="65">
        <f>I43+I44+I45+I46+I47</f>
        <v>118890</v>
      </c>
      <c r="J42" s="65">
        <f>J43+J44+J45+J46+J47</f>
        <v>118652.4</v>
      </c>
      <c r="K42" s="65">
        <f t="shared" si="4"/>
        <v>78.791686034929285</v>
      </c>
      <c r="L42" s="65">
        <f t="shared" si="5"/>
        <v>99.800151400454197</v>
      </c>
    </row>
    <row r="43" spans="2:12" x14ac:dyDescent="0.25">
      <c r="B43" s="66"/>
      <c r="C43" s="66"/>
      <c r="D43" s="66"/>
      <c r="E43" s="66" t="s">
        <v>108</v>
      </c>
      <c r="F43" s="66" t="s">
        <v>109</v>
      </c>
      <c r="G43" s="66">
        <v>38563.4</v>
      </c>
      <c r="H43" s="66">
        <v>49505</v>
      </c>
      <c r="I43" s="66">
        <v>29056</v>
      </c>
      <c r="J43" s="66">
        <v>28820.560000000001</v>
      </c>
      <c r="K43" s="66">
        <f t="shared" si="4"/>
        <v>74.735526431798021</v>
      </c>
      <c r="L43" s="66">
        <f t="shared" si="5"/>
        <v>99.189702643171813</v>
      </c>
    </row>
    <row r="44" spans="2:12" x14ac:dyDescent="0.25">
      <c r="B44" s="66"/>
      <c r="C44" s="66"/>
      <c r="D44" s="66"/>
      <c r="E44" s="66" t="s">
        <v>110</v>
      </c>
      <c r="F44" s="66" t="s">
        <v>111</v>
      </c>
      <c r="G44" s="66">
        <v>109911.65</v>
      </c>
      <c r="H44" s="66">
        <v>112814</v>
      </c>
      <c r="I44" s="66">
        <v>88051</v>
      </c>
      <c r="J44" s="66">
        <v>88050.62</v>
      </c>
      <c r="K44" s="66">
        <f t="shared" si="4"/>
        <v>80.110361367516546</v>
      </c>
      <c r="L44" s="66">
        <f t="shared" si="5"/>
        <v>99.999568431931493</v>
      </c>
    </row>
    <row r="45" spans="2:12" x14ac:dyDescent="0.25">
      <c r="B45" s="66"/>
      <c r="C45" s="66"/>
      <c r="D45" s="66"/>
      <c r="E45" s="66" t="s">
        <v>112</v>
      </c>
      <c r="F45" s="66" t="s">
        <v>113</v>
      </c>
      <c r="G45" s="66">
        <v>559.70000000000005</v>
      </c>
      <c r="H45" s="66">
        <v>1327</v>
      </c>
      <c r="I45" s="66">
        <v>709</v>
      </c>
      <c r="J45" s="66">
        <v>708.03</v>
      </c>
      <c r="K45" s="66">
        <f t="shared" si="4"/>
        <v>126.50169733785955</v>
      </c>
      <c r="L45" s="66">
        <f t="shared" si="5"/>
        <v>99.863187588152329</v>
      </c>
    </row>
    <row r="46" spans="2:12" x14ac:dyDescent="0.25">
      <c r="B46" s="66"/>
      <c r="C46" s="66"/>
      <c r="D46" s="66"/>
      <c r="E46" s="66" t="s">
        <v>114</v>
      </c>
      <c r="F46" s="66" t="s">
        <v>115</v>
      </c>
      <c r="G46" s="66">
        <v>281.37</v>
      </c>
      <c r="H46" s="66">
        <v>664</v>
      </c>
      <c r="I46" s="66">
        <v>381</v>
      </c>
      <c r="J46" s="66">
        <v>380.71</v>
      </c>
      <c r="K46" s="66">
        <f t="shared" si="4"/>
        <v>135.30582507019227</v>
      </c>
      <c r="L46" s="66">
        <f t="shared" si="5"/>
        <v>99.923884514435699</v>
      </c>
    </row>
    <row r="47" spans="2:12" x14ac:dyDescent="0.25">
      <c r="B47" s="66"/>
      <c r="C47" s="66"/>
      <c r="D47" s="66"/>
      <c r="E47" s="66" t="s">
        <v>116</v>
      </c>
      <c r="F47" s="66" t="s">
        <v>117</v>
      </c>
      <c r="G47" s="66">
        <v>1273.8800000000001</v>
      </c>
      <c r="H47" s="66">
        <v>664</v>
      </c>
      <c r="I47" s="66">
        <v>693</v>
      </c>
      <c r="J47" s="66">
        <v>692.48</v>
      </c>
      <c r="K47" s="66">
        <f t="shared" si="4"/>
        <v>54.359908311614902</v>
      </c>
      <c r="L47" s="66">
        <f t="shared" si="5"/>
        <v>99.924963924963919</v>
      </c>
    </row>
    <row r="48" spans="2:12" x14ac:dyDescent="0.25">
      <c r="B48" s="65"/>
      <c r="C48" s="65"/>
      <c r="D48" s="65" t="s">
        <v>118</v>
      </c>
      <c r="E48" s="65"/>
      <c r="F48" s="65" t="s">
        <v>119</v>
      </c>
      <c r="G48" s="65">
        <f>G49+G50+G51+G52+G53+G54+G55+G56+G57</f>
        <v>290493.81000000006</v>
      </c>
      <c r="H48" s="65">
        <f>H49+H50+H51+H52+H53+H54+H55+H56+H57</f>
        <v>413388</v>
      </c>
      <c r="I48" s="65">
        <f>I49+I50+I51+I52+I53+I54+I55+I56+I57</f>
        <v>411600</v>
      </c>
      <c r="J48" s="65">
        <f>J49+J50+J51+J52+J53+J54+J55+J56+J57</f>
        <v>411593.97000000003</v>
      </c>
      <c r="K48" s="65">
        <f t="shared" si="4"/>
        <v>141.68769035044153</v>
      </c>
      <c r="L48" s="65">
        <f t="shared" si="5"/>
        <v>99.998534985422737</v>
      </c>
    </row>
    <row r="49" spans="2:12" x14ac:dyDescent="0.25">
      <c r="B49" s="66"/>
      <c r="C49" s="66"/>
      <c r="D49" s="66"/>
      <c r="E49" s="66" t="s">
        <v>120</v>
      </c>
      <c r="F49" s="66" t="s">
        <v>121</v>
      </c>
      <c r="G49" s="66">
        <v>148067.59</v>
      </c>
      <c r="H49" s="66">
        <v>136704</v>
      </c>
      <c r="I49" s="66">
        <v>136355</v>
      </c>
      <c r="J49" s="66">
        <v>136353.85</v>
      </c>
      <c r="K49" s="66">
        <f t="shared" si="4"/>
        <v>92.088923713825565</v>
      </c>
      <c r="L49" s="66">
        <f t="shared" si="5"/>
        <v>99.999156613252168</v>
      </c>
    </row>
    <row r="50" spans="2:12" x14ac:dyDescent="0.25">
      <c r="B50" s="66"/>
      <c r="C50" s="66"/>
      <c r="D50" s="66"/>
      <c r="E50" s="66" t="s">
        <v>122</v>
      </c>
      <c r="F50" s="66" t="s">
        <v>123</v>
      </c>
      <c r="G50" s="66">
        <v>7999.42</v>
      </c>
      <c r="H50" s="66">
        <v>18927</v>
      </c>
      <c r="I50" s="66">
        <v>12654</v>
      </c>
      <c r="J50" s="66">
        <v>12653.89</v>
      </c>
      <c r="K50" s="66">
        <f t="shared" si="4"/>
        <v>158.1850934192729</v>
      </c>
      <c r="L50" s="66">
        <f t="shared" si="5"/>
        <v>99.999130709657024</v>
      </c>
    </row>
    <row r="51" spans="2:12" x14ac:dyDescent="0.25">
      <c r="B51" s="66"/>
      <c r="C51" s="66"/>
      <c r="D51" s="66"/>
      <c r="E51" s="66" t="s">
        <v>124</v>
      </c>
      <c r="F51" s="66" t="s">
        <v>125</v>
      </c>
      <c r="G51" s="66">
        <v>4150.7700000000004</v>
      </c>
      <c r="H51" s="66">
        <v>3318</v>
      </c>
      <c r="I51" s="66">
        <v>3243</v>
      </c>
      <c r="J51" s="66">
        <v>3242.7</v>
      </c>
      <c r="K51" s="66">
        <f t="shared" si="4"/>
        <v>78.122854313777921</v>
      </c>
      <c r="L51" s="66">
        <f t="shared" si="5"/>
        <v>99.990749306197969</v>
      </c>
    </row>
    <row r="52" spans="2:12" x14ac:dyDescent="0.25">
      <c r="B52" s="66"/>
      <c r="C52" s="66"/>
      <c r="D52" s="66"/>
      <c r="E52" s="66" t="s">
        <v>126</v>
      </c>
      <c r="F52" s="66" t="s">
        <v>127</v>
      </c>
      <c r="G52" s="66">
        <v>13375.9</v>
      </c>
      <c r="H52" s="66">
        <v>17254</v>
      </c>
      <c r="I52" s="66">
        <v>15125</v>
      </c>
      <c r="J52" s="66">
        <v>15124.26</v>
      </c>
      <c r="K52" s="66">
        <f t="shared" si="4"/>
        <v>113.07097092532092</v>
      </c>
      <c r="L52" s="66">
        <f t="shared" si="5"/>
        <v>99.995107438016532</v>
      </c>
    </row>
    <row r="53" spans="2:12" x14ac:dyDescent="0.25">
      <c r="B53" s="66"/>
      <c r="C53" s="66"/>
      <c r="D53" s="66"/>
      <c r="E53" s="66" t="s">
        <v>128</v>
      </c>
      <c r="F53" s="66" t="s">
        <v>129</v>
      </c>
      <c r="G53" s="66">
        <v>4344.37</v>
      </c>
      <c r="H53" s="66">
        <v>7309</v>
      </c>
      <c r="I53" s="66">
        <v>5624</v>
      </c>
      <c r="J53" s="66">
        <v>5623.22</v>
      </c>
      <c r="K53" s="66">
        <f t="shared" si="4"/>
        <v>129.43694943110279</v>
      </c>
      <c r="L53" s="66">
        <f t="shared" si="5"/>
        <v>99.986130867709818</v>
      </c>
    </row>
    <row r="54" spans="2:12" x14ac:dyDescent="0.25">
      <c r="B54" s="66"/>
      <c r="C54" s="66"/>
      <c r="D54" s="66"/>
      <c r="E54" s="66" t="s">
        <v>130</v>
      </c>
      <c r="F54" s="66" t="s">
        <v>131</v>
      </c>
      <c r="G54" s="66">
        <v>4355.8500000000004</v>
      </c>
      <c r="H54" s="66">
        <v>9397</v>
      </c>
      <c r="I54" s="66">
        <v>7204</v>
      </c>
      <c r="J54" s="66">
        <v>7203.47</v>
      </c>
      <c r="K54" s="66">
        <f t="shared" si="4"/>
        <v>165.37461115511323</v>
      </c>
      <c r="L54" s="66">
        <f t="shared" si="5"/>
        <v>99.992642976124372</v>
      </c>
    </row>
    <row r="55" spans="2:12" x14ac:dyDescent="0.25">
      <c r="B55" s="66"/>
      <c r="C55" s="66"/>
      <c r="D55" s="66"/>
      <c r="E55" s="66" t="s">
        <v>132</v>
      </c>
      <c r="F55" s="66" t="s">
        <v>133</v>
      </c>
      <c r="G55" s="66">
        <v>104595.88</v>
      </c>
      <c r="H55" s="66">
        <v>216477</v>
      </c>
      <c r="I55" s="66">
        <v>227792</v>
      </c>
      <c r="J55" s="66">
        <v>227790.95</v>
      </c>
      <c r="K55" s="66">
        <f t="shared" si="4"/>
        <v>217.78195278819777</v>
      </c>
      <c r="L55" s="66">
        <f t="shared" si="5"/>
        <v>99.999539053171318</v>
      </c>
    </row>
    <row r="56" spans="2:12" x14ac:dyDescent="0.25">
      <c r="B56" s="66"/>
      <c r="C56" s="66"/>
      <c r="D56" s="66"/>
      <c r="E56" s="66" t="s">
        <v>134</v>
      </c>
      <c r="F56" s="66" t="s">
        <v>135</v>
      </c>
      <c r="G56" s="66">
        <v>21.57</v>
      </c>
      <c r="H56" s="66">
        <v>20</v>
      </c>
      <c r="I56" s="66">
        <v>22</v>
      </c>
      <c r="J56" s="66">
        <v>21.58</v>
      </c>
      <c r="K56" s="66">
        <f t="shared" si="4"/>
        <v>100.04636068613816</v>
      </c>
      <c r="L56" s="66">
        <f t="shared" si="5"/>
        <v>98.090909090909093</v>
      </c>
    </row>
    <row r="57" spans="2:12" x14ac:dyDescent="0.25">
      <c r="B57" s="66"/>
      <c r="C57" s="66"/>
      <c r="D57" s="66"/>
      <c r="E57" s="66" t="s">
        <v>136</v>
      </c>
      <c r="F57" s="66" t="s">
        <v>137</v>
      </c>
      <c r="G57" s="66">
        <v>3582.46</v>
      </c>
      <c r="H57" s="66">
        <v>3982</v>
      </c>
      <c r="I57" s="66">
        <v>3581</v>
      </c>
      <c r="J57" s="66">
        <v>3580.05</v>
      </c>
      <c r="K57" s="66">
        <f t="shared" si="4"/>
        <v>99.932727790401003</v>
      </c>
      <c r="L57" s="66">
        <f t="shared" si="5"/>
        <v>99.973471097458813</v>
      </c>
    </row>
    <row r="58" spans="2:12" x14ac:dyDescent="0.25">
      <c r="B58" s="65"/>
      <c r="C58" s="65"/>
      <c r="D58" s="65" t="s">
        <v>138</v>
      </c>
      <c r="E58" s="65"/>
      <c r="F58" s="65" t="s">
        <v>139</v>
      </c>
      <c r="G58" s="65">
        <f>G59</f>
        <v>1371.98</v>
      </c>
      <c r="H58" s="65">
        <f>H59</f>
        <v>1327</v>
      </c>
      <c r="I58" s="65">
        <f>I59</f>
        <v>852</v>
      </c>
      <c r="J58" s="65">
        <f>J59</f>
        <v>851.92</v>
      </c>
      <c r="K58" s="65">
        <f t="shared" ref="K58:K79" si="6">(J58*100)/G58</f>
        <v>62.094199623901225</v>
      </c>
      <c r="L58" s="65">
        <f t="shared" ref="L58:L79" si="7">(J58*100)/I58</f>
        <v>99.990610328638496</v>
      </c>
    </row>
    <row r="59" spans="2:12" x14ac:dyDescent="0.25">
      <c r="B59" s="66"/>
      <c r="C59" s="66"/>
      <c r="D59" s="66"/>
      <c r="E59" s="66" t="s">
        <v>140</v>
      </c>
      <c r="F59" s="66" t="s">
        <v>141</v>
      </c>
      <c r="G59" s="66">
        <v>1371.98</v>
      </c>
      <c r="H59" s="66">
        <v>1327</v>
      </c>
      <c r="I59" s="66">
        <v>852</v>
      </c>
      <c r="J59" s="66">
        <v>851.92</v>
      </c>
      <c r="K59" s="66">
        <f t="shared" si="6"/>
        <v>62.094199623901225</v>
      </c>
      <c r="L59" s="66">
        <f t="shared" si="7"/>
        <v>99.990610328638496</v>
      </c>
    </row>
    <row r="60" spans="2:12" x14ac:dyDescent="0.25">
      <c r="B60" s="65"/>
      <c r="C60" s="65"/>
      <c r="D60" s="65" t="s">
        <v>142</v>
      </c>
      <c r="E60" s="65"/>
      <c r="F60" s="65" t="s">
        <v>143</v>
      </c>
      <c r="G60" s="65">
        <f>G61+G62+G63+G64</f>
        <v>4315.93</v>
      </c>
      <c r="H60" s="65">
        <f>H61+H62+H63+H64</f>
        <v>5799</v>
      </c>
      <c r="I60" s="65">
        <f>I61+I62+I63+I64</f>
        <v>4781</v>
      </c>
      <c r="J60" s="65">
        <f>J61+J62+J63+J64</f>
        <v>4779.34</v>
      </c>
      <c r="K60" s="65">
        <f t="shared" si="6"/>
        <v>110.73719916680761</v>
      </c>
      <c r="L60" s="65">
        <f t="shared" si="7"/>
        <v>99.965279230286555</v>
      </c>
    </row>
    <row r="61" spans="2:12" x14ac:dyDescent="0.25">
      <c r="B61" s="66"/>
      <c r="C61" s="66"/>
      <c r="D61" s="66"/>
      <c r="E61" s="66" t="s">
        <v>144</v>
      </c>
      <c r="F61" s="66" t="s">
        <v>145</v>
      </c>
      <c r="G61" s="66">
        <v>624.84</v>
      </c>
      <c r="H61" s="66">
        <v>1327</v>
      </c>
      <c r="I61" s="66">
        <v>657</v>
      </c>
      <c r="J61" s="66">
        <v>656.66</v>
      </c>
      <c r="K61" s="66">
        <f t="shared" si="6"/>
        <v>105.09250368094231</v>
      </c>
      <c r="L61" s="66">
        <f t="shared" si="7"/>
        <v>99.948249619482496</v>
      </c>
    </row>
    <row r="62" spans="2:12" x14ac:dyDescent="0.25">
      <c r="B62" s="66"/>
      <c r="C62" s="66"/>
      <c r="D62" s="66"/>
      <c r="E62" s="66" t="s">
        <v>146</v>
      </c>
      <c r="F62" s="66" t="s">
        <v>147</v>
      </c>
      <c r="G62" s="66">
        <v>199.08</v>
      </c>
      <c r="H62" s="66">
        <v>199</v>
      </c>
      <c r="I62" s="66">
        <v>196</v>
      </c>
      <c r="J62" s="66">
        <v>195.24</v>
      </c>
      <c r="K62" s="66">
        <f t="shared" si="6"/>
        <v>98.071127185051225</v>
      </c>
      <c r="L62" s="66">
        <f t="shared" si="7"/>
        <v>99.612244897959187</v>
      </c>
    </row>
    <row r="63" spans="2:12" x14ac:dyDescent="0.25">
      <c r="B63" s="66"/>
      <c r="C63" s="66"/>
      <c r="D63" s="66"/>
      <c r="E63" s="66" t="s">
        <v>148</v>
      </c>
      <c r="F63" s="66" t="s">
        <v>149</v>
      </c>
      <c r="G63" s="66">
        <v>2963.04</v>
      </c>
      <c r="H63" s="66">
        <v>3609</v>
      </c>
      <c r="I63" s="66">
        <v>3609</v>
      </c>
      <c r="J63" s="66">
        <v>3608.86</v>
      </c>
      <c r="K63" s="66">
        <f t="shared" si="6"/>
        <v>121.795858307684</v>
      </c>
      <c r="L63" s="66">
        <f t="shared" si="7"/>
        <v>99.996120809088396</v>
      </c>
    </row>
    <row r="64" spans="2:12" x14ac:dyDescent="0.25">
      <c r="B64" s="66"/>
      <c r="C64" s="66"/>
      <c r="D64" s="66"/>
      <c r="E64" s="66" t="s">
        <v>150</v>
      </c>
      <c r="F64" s="66" t="s">
        <v>143</v>
      </c>
      <c r="G64" s="66">
        <v>528.97</v>
      </c>
      <c r="H64" s="66">
        <v>664</v>
      </c>
      <c r="I64" s="66">
        <v>319</v>
      </c>
      <c r="J64" s="66">
        <v>318.58</v>
      </c>
      <c r="K64" s="66">
        <f t="shared" si="6"/>
        <v>60.226477872091039</v>
      </c>
      <c r="L64" s="66">
        <f t="shared" si="7"/>
        <v>99.868338557993724</v>
      </c>
    </row>
    <row r="65" spans="2:12" x14ac:dyDescent="0.25">
      <c r="B65" s="65"/>
      <c r="C65" s="65" t="s">
        <v>151</v>
      </c>
      <c r="D65" s="65"/>
      <c r="E65" s="65"/>
      <c r="F65" s="65" t="s">
        <v>152</v>
      </c>
      <c r="G65" s="65">
        <f>G66+G68</f>
        <v>1949.8899999999999</v>
      </c>
      <c r="H65" s="65">
        <f>H66+H68</f>
        <v>2221</v>
      </c>
      <c r="I65" s="65">
        <f>I66+I68</f>
        <v>1765</v>
      </c>
      <c r="J65" s="65">
        <f>J66+J68</f>
        <v>1766</v>
      </c>
      <c r="K65" s="65">
        <f t="shared" si="6"/>
        <v>90.569211596551611</v>
      </c>
      <c r="L65" s="65">
        <f t="shared" si="7"/>
        <v>100.05665722379604</v>
      </c>
    </row>
    <row r="66" spans="2:12" x14ac:dyDescent="0.25">
      <c r="B66" s="65"/>
      <c r="C66" s="65"/>
      <c r="D66" s="65" t="s">
        <v>153</v>
      </c>
      <c r="E66" s="65"/>
      <c r="F66" s="65" t="s">
        <v>154</v>
      </c>
      <c r="G66" s="65">
        <f>G67</f>
        <v>463.39</v>
      </c>
      <c r="H66" s="65">
        <f>H67</f>
        <v>363</v>
      </c>
      <c r="I66" s="65">
        <f>I67</f>
        <v>362</v>
      </c>
      <c r="J66" s="65">
        <f>J67</f>
        <v>362.63</v>
      </c>
      <c r="K66" s="65">
        <f t="shared" si="6"/>
        <v>78.25589676082781</v>
      </c>
      <c r="L66" s="65">
        <f t="shared" si="7"/>
        <v>100.17403314917127</v>
      </c>
    </row>
    <row r="67" spans="2:12" x14ac:dyDescent="0.25">
      <c r="B67" s="66"/>
      <c r="C67" s="66"/>
      <c r="D67" s="66"/>
      <c r="E67" s="66" t="s">
        <v>155</v>
      </c>
      <c r="F67" s="66" t="s">
        <v>156</v>
      </c>
      <c r="G67" s="66">
        <v>463.39</v>
      </c>
      <c r="H67" s="66">
        <v>363</v>
      </c>
      <c r="I67" s="66">
        <v>362</v>
      </c>
      <c r="J67" s="66">
        <v>362.63</v>
      </c>
      <c r="K67" s="66">
        <f t="shared" si="6"/>
        <v>78.25589676082781</v>
      </c>
      <c r="L67" s="66">
        <f t="shared" si="7"/>
        <v>100.17403314917127</v>
      </c>
    </row>
    <row r="68" spans="2:12" x14ac:dyDescent="0.25">
      <c r="B68" s="65"/>
      <c r="C68" s="65"/>
      <c r="D68" s="65" t="s">
        <v>157</v>
      </c>
      <c r="E68" s="65"/>
      <c r="F68" s="65" t="s">
        <v>158</v>
      </c>
      <c r="G68" s="65">
        <f>G69+G70</f>
        <v>1486.5</v>
      </c>
      <c r="H68" s="65">
        <f>H69+H70</f>
        <v>1858</v>
      </c>
      <c r="I68" s="65">
        <f>I69+I70</f>
        <v>1403</v>
      </c>
      <c r="J68" s="65">
        <f>J69+J70</f>
        <v>1403.37</v>
      </c>
      <c r="K68" s="65">
        <f t="shared" si="6"/>
        <v>94.407669021190713</v>
      </c>
      <c r="L68" s="65">
        <f t="shared" si="7"/>
        <v>100.0263720598717</v>
      </c>
    </row>
    <row r="69" spans="2:12" x14ac:dyDescent="0.25">
      <c r="B69" s="66"/>
      <c r="C69" s="66"/>
      <c r="D69" s="66"/>
      <c r="E69" s="66" t="s">
        <v>159</v>
      </c>
      <c r="F69" s="66" t="s">
        <v>160</v>
      </c>
      <c r="G69" s="66">
        <v>1486.5</v>
      </c>
      <c r="H69" s="66">
        <v>1725</v>
      </c>
      <c r="I69" s="66">
        <v>1400</v>
      </c>
      <c r="J69" s="66">
        <v>1400</v>
      </c>
      <c r="K69" s="66">
        <f t="shared" si="6"/>
        <v>94.18096199125462</v>
      </c>
      <c r="L69" s="66">
        <f t="shared" si="7"/>
        <v>100</v>
      </c>
    </row>
    <row r="70" spans="2:12" x14ac:dyDescent="0.25">
      <c r="B70" s="66"/>
      <c r="C70" s="66"/>
      <c r="D70" s="66"/>
      <c r="E70" s="66" t="s">
        <v>161</v>
      </c>
      <c r="F70" s="66" t="s">
        <v>162</v>
      </c>
      <c r="G70" s="66">
        <v>0</v>
      </c>
      <c r="H70" s="66">
        <v>133</v>
      </c>
      <c r="I70" s="66">
        <v>3</v>
      </c>
      <c r="J70" s="66">
        <v>3.37</v>
      </c>
      <c r="K70" s="66" t="e">
        <f t="shared" si="6"/>
        <v>#DIV/0!</v>
      </c>
      <c r="L70" s="66">
        <f t="shared" si="7"/>
        <v>112.33333333333333</v>
      </c>
    </row>
    <row r="71" spans="2:12" x14ac:dyDescent="0.25">
      <c r="B71" s="65" t="s">
        <v>163</v>
      </c>
      <c r="C71" s="65"/>
      <c r="D71" s="65"/>
      <c r="E71" s="65"/>
      <c r="F71" s="65" t="s">
        <v>164</v>
      </c>
      <c r="G71" s="65">
        <f>G72+G77</f>
        <v>3368.95</v>
      </c>
      <c r="H71" s="65">
        <f>H72+H77</f>
        <v>4629</v>
      </c>
      <c r="I71" s="65">
        <f>I72+I77</f>
        <v>4629</v>
      </c>
      <c r="J71" s="65">
        <f>J72+J77</f>
        <v>4626.8100000000004</v>
      </c>
      <c r="K71" s="65">
        <f t="shared" si="6"/>
        <v>137.33685569687887</v>
      </c>
      <c r="L71" s="65">
        <f t="shared" si="7"/>
        <v>99.952689565780958</v>
      </c>
    </row>
    <row r="72" spans="2:12" x14ac:dyDescent="0.25">
      <c r="B72" s="65"/>
      <c r="C72" s="65" t="s">
        <v>165</v>
      </c>
      <c r="D72" s="65"/>
      <c r="E72" s="65"/>
      <c r="F72" s="65" t="s">
        <v>166</v>
      </c>
      <c r="G72" s="65">
        <f>G73+G75</f>
        <v>3368.95</v>
      </c>
      <c r="H72" s="65">
        <f>H73+H75</f>
        <v>3669</v>
      </c>
      <c r="I72" s="65">
        <f>I73+I75</f>
        <v>3669</v>
      </c>
      <c r="J72" s="65">
        <f>J73+J75</f>
        <v>3667.73</v>
      </c>
      <c r="K72" s="65">
        <f t="shared" si="6"/>
        <v>108.86863859659539</v>
      </c>
      <c r="L72" s="65">
        <f t="shared" si="7"/>
        <v>99.96538566366857</v>
      </c>
    </row>
    <row r="73" spans="2:12" x14ac:dyDescent="0.25">
      <c r="B73" s="65"/>
      <c r="C73" s="65"/>
      <c r="D73" s="65" t="s">
        <v>167</v>
      </c>
      <c r="E73" s="65"/>
      <c r="F73" s="65" t="s">
        <v>168</v>
      </c>
      <c r="G73" s="65">
        <f>G74</f>
        <v>0</v>
      </c>
      <c r="H73" s="65">
        <f>H74</f>
        <v>199</v>
      </c>
      <c r="I73" s="65">
        <f>I74</f>
        <v>199</v>
      </c>
      <c r="J73" s="65">
        <f>J74</f>
        <v>198.04</v>
      </c>
      <c r="K73" s="65" t="e">
        <f t="shared" si="6"/>
        <v>#DIV/0!</v>
      </c>
      <c r="L73" s="65">
        <f t="shared" si="7"/>
        <v>99.517587939698487</v>
      </c>
    </row>
    <row r="74" spans="2:12" x14ac:dyDescent="0.25">
      <c r="B74" s="66"/>
      <c r="C74" s="66"/>
      <c r="D74" s="66"/>
      <c r="E74" s="66" t="s">
        <v>169</v>
      </c>
      <c r="F74" s="66" t="s">
        <v>170</v>
      </c>
      <c r="G74" s="66">
        <v>0</v>
      </c>
      <c r="H74" s="66">
        <v>199</v>
      </c>
      <c r="I74" s="66">
        <v>199</v>
      </c>
      <c r="J74" s="66">
        <v>198.04</v>
      </c>
      <c r="K74" s="66" t="e">
        <f t="shared" si="6"/>
        <v>#DIV/0!</v>
      </c>
      <c r="L74" s="66">
        <f t="shared" si="7"/>
        <v>99.517587939698487</v>
      </c>
    </row>
    <row r="75" spans="2:12" x14ac:dyDescent="0.25">
      <c r="B75" s="65"/>
      <c r="C75" s="65"/>
      <c r="D75" s="65" t="s">
        <v>171</v>
      </c>
      <c r="E75" s="65"/>
      <c r="F75" s="65" t="s">
        <v>172</v>
      </c>
      <c r="G75" s="65">
        <f>G76</f>
        <v>3368.95</v>
      </c>
      <c r="H75" s="65">
        <f>H76</f>
        <v>3470</v>
      </c>
      <c r="I75" s="65">
        <f>I76</f>
        <v>3470</v>
      </c>
      <c r="J75" s="65">
        <f>J76</f>
        <v>3469.69</v>
      </c>
      <c r="K75" s="65">
        <f t="shared" si="6"/>
        <v>102.9902491874323</v>
      </c>
      <c r="L75" s="65">
        <f t="shared" si="7"/>
        <v>99.991066282420746</v>
      </c>
    </row>
    <row r="76" spans="2:12" x14ac:dyDescent="0.25">
      <c r="B76" s="66"/>
      <c r="C76" s="66"/>
      <c r="D76" s="66"/>
      <c r="E76" s="66" t="s">
        <v>173</v>
      </c>
      <c r="F76" s="66" t="s">
        <v>174</v>
      </c>
      <c r="G76" s="66">
        <v>3368.95</v>
      </c>
      <c r="H76" s="66">
        <v>3470</v>
      </c>
      <c r="I76" s="66">
        <v>3470</v>
      </c>
      <c r="J76" s="66">
        <v>3469.69</v>
      </c>
      <c r="K76" s="66">
        <f t="shared" si="6"/>
        <v>102.9902491874323</v>
      </c>
      <c r="L76" s="66">
        <f t="shared" si="7"/>
        <v>99.991066282420746</v>
      </c>
    </row>
    <row r="77" spans="2:12" x14ac:dyDescent="0.25">
      <c r="B77" s="65"/>
      <c r="C77" s="65" t="s">
        <v>175</v>
      </c>
      <c r="D77" s="65"/>
      <c r="E77" s="65"/>
      <c r="F77" s="65" t="s">
        <v>176</v>
      </c>
      <c r="G77" s="65">
        <f t="shared" ref="G77:J78" si="8">G78</f>
        <v>0</v>
      </c>
      <c r="H77" s="65">
        <f t="shared" si="8"/>
        <v>960</v>
      </c>
      <c r="I77" s="65">
        <f t="shared" si="8"/>
        <v>960</v>
      </c>
      <c r="J77" s="65">
        <f t="shared" si="8"/>
        <v>959.08</v>
      </c>
      <c r="K77" s="65" t="e">
        <f t="shared" si="6"/>
        <v>#DIV/0!</v>
      </c>
      <c r="L77" s="65">
        <f t="shared" si="7"/>
        <v>99.904166666666669</v>
      </c>
    </row>
    <row r="78" spans="2:12" x14ac:dyDescent="0.25">
      <c r="B78" s="65"/>
      <c r="C78" s="65"/>
      <c r="D78" s="65" t="s">
        <v>177</v>
      </c>
      <c r="E78" s="65"/>
      <c r="F78" s="65" t="s">
        <v>178</v>
      </c>
      <c r="G78" s="65">
        <f t="shared" si="8"/>
        <v>0</v>
      </c>
      <c r="H78" s="65">
        <f t="shared" si="8"/>
        <v>960</v>
      </c>
      <c r="I78" s="65">
        <f t="shared" si="8"/>
        <v>960</v>
      </c>
      <c r="J78" s="65">
        <f t="shared" si="8"/>
        <v>959.08</v>
      </c>
      <c r="K78" s="65" t="e">
        <f t="shared" si="6"/>
        <v>#DIV/0!</v>
      </c>
      <c r="L78" s="65">
        <f t="shared" si="7"/>
        <v>99.904166666666669</v>
      </c>
    </row>
    <row r="79" spans="2:12" x14ac:dyDescent="0.25">
      <c r="B79" s="66"/>
      <c r="C79" s="66"/>
      <c r="D79" s="66"/>
      <c r="E79" s="66" t="s">
        <v>179</v>
      </c>
      <c r="F79" s="66" t="s">
        <v>178</v>
      </c>
      <c r="G79" s="66">
        <v>0</v>
      </c>
      <c r="H79" s="66">
        <v>960</v>
      </c>
      <c r="I79" s="66">
        <v>960</v>
      </c>
      <c r="J79" s="66">
        <v>959.08</v>
      </c>
      <c r="K79" s="66" t="e">
        <f t="shared" si="6"/>
        <v>#DIV/0!</v>
      </c>
      <c r="L79" s="66">
        <f t="shared" si="7"/>
        <v>99.904166666666669</v>
      </c>
    </row>
    <row r="80" spans="2:12" x14ac:dyDescent="0.25">
      <c r="B80" s="65"/>
      <c r="C80" s="66"/>
      <c r="D80" s="67"/>
      <c r="E80" s="68"/>
      <c r="F80" s="8"/>
      <c r="G80" s="65"/>
      <c r="H80" s="65"/>
      <c r="I80" s="65"/>
      <c r="J80" s="65"/>
      <c r="K80" s="70"/>
      <c r="L80" s="70"/>
    </row>
  </sheetData>
  <mergeCells count="7">
    <mergeCell ref="B24:F24"/>
    <mergeCell ref="B25:F25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9"/>
  <sheetViews>
    <sheetView topLeftCell="A4" workbookViewId="0">
      <selection activeCell="F12" sqref="F12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7.45" x14ac:dyDescent="0.3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106" t="s">
        <v>16</v>
      </c>
      <c r="C2" s="106"/>
      <c r="D2" s="106"/>
      <c r="E2" s="106"/>
      <c r="F2" s="106"/>
      <c r="G2" s="106"/>
      <c r="H2" s="106"/>
    </row>
    <row r="3" spans="1:8" ht="17.45" x14ac:dyDescent="0.3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ht="14.45" x14ac:dyDescent="0.3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ht="14.45" x14ac:dyDescent="0.3">
      <c r="B6" s="8" t="s">
        <v>43</v>
      </c>
      <c r="C6" s="71">
        <f>C7+C9+C11</f>
        <v>2475909.52</v>
      </c>
      <c r="D6" s="71">
        <f>D7+D9+D11</f>
        <v>3062071</v>
      </c>
      <c r="E6" s="71">
        <f>E7+E9+E11</f>
        <v>3010354</v>
      </c>
      <c r="F6" s="71">
        <f>F7+F9+F11</f>
        <v>2996625</v>
      </c>
      <c r="G6" s="72">
        <f t="shared" ref="G6:G19" si="0">(F6*100)/C6</f>
        <v>121.03128065843052</v>
      </c>
      <c r="H6" s="72">
        <f t="shared" ref="H6:H19" si="1">(F6*100)/E6</f>
        <v>99.543940679401828</v>
      </c>
    </row>
    <row r="7" spans="1:8" x14ac:dyDescent="0.25">
      <c r="A7"/>
      <c r="B7" s="8" t="s">
        <v>180</v>
      </c>
      <c r="C7" s="71">
        <f>C8</f>
        <v>2475526.7599999998</v>
      </c>
      <c r="D7" s="71">
        <f>D8</f>
        <v>3048673</v>
      </c>
      <c r="E7" s="71">
        <f>E8</f>
        <v>2996458</v>
      </c>
      <c r="F7" s="71">
        <f>F8</f>
        <v>2996442.98</v>
      </c>
      <c r="G7" s="72">
        <f t="shared" si="0"/>
        <v>121.04264144573418</v>
      </c>
      <c r="H7" s="72">
        <f t="shared" si="1"/>
        <v>99.999498741514145</v>
      </c>
    </row>
    <row r="8" spans="1:8" x14ac:dyDescent="0.25">
      <c r="A8"/>
      <c r="B8" s="16" t="s">
        <v>181</v>
      </c>
      <c r="C8" s="73">
        <v>2475526.7599999998</v>
      </c>
      <c r="D8" s="73">
        <v>3048673</v>
      </c>
      <c r="E8" s="73">
        <v>2996458</v>
      </c>
      <c r="F8" s="74">
        <v>2996442.98</v>
      </c>
      <c r="G8" s="70">
        <f t="shared" si="0"/>
        <v>121.04264144573418</v>
      </c>
      <c r="H8" s="70">
        <f t="shared" si="1"/>
        <v>99.999498741514145</v>
      </c>
    </row>
    <row r="9" spans="1:8" ht="14.45" x14ac:dyDescent="0.3">
      <c r="A9"/>
      <c r="B9" s="8" t="s">
        <v>182</v>
      </c>
      <c r="C9" s="71">
        <f>C10</f>
        <v>368.97</v>
      </c>
      <c r="D9" s="71">
        <f>D10</f>
        <v>398</v>
      </c>
      <c r="E9" s="71">
        <f>E10</f>
        <v>398</v>
      </c>
      <c r="F9" s="71">
        <f>F10</f>
        <v>165.95</v>
      </c>
      <c r="G9" s="72">
        <f t="shared" si="0"/>
        <v>44.976556359595627</v>
      </c>
      <c r="H9" s="72">
        <f t="shared" si="1"/>
        <v>41.695979899497488</v>
      </c>
    </row>
    <row r="10" spans="1:8" ht="14.45" x14ac:dyDescent="0.3">
      <c r="A10"/>
      <c r="B10" s="16" t="s">
        <v>183</v>
      </c>
      <c r="C10" s="73">
        <v>368.97</v>
      </c>
      <c r="D10" s="73">
        <v>398</v>
      </c>
      <c r="E10" s="73">
        <v>398</v>
      </c>
      <c r="F10" s="124">
        <v>165.95</v>
      </c>
      <c r="G10" s="70">
        <f t="shared" si="0"/>
        <v>44.976556359595627</v>
      </c>
      <c r="H10" s="70">
        <f t="shared" si="1"/>
        <v>41.695979899497488</v>
      </c>
    </row>
    <row r="11" spans="1:8" ht="14.45" x14ac:dyDescent="0.3">
      <c r="A11"/>
      <c r="B11" s="8" t="s">
        <v>184</v>
      </c>
      <c r="C11" s="71">
        <f>C12</f>
        <v>13.79</v>
      </c>
      <c r="D11" s="71">
        <f>D12</f>
        <v>13000</v>
      </c>
      <c r="E11" s="71">
        <f>E12</f>
        <v>13498</v>
      </c>
      <c r="F11" s="71">
        <f>F12</f>
        <v>16.07</v>
      </c>
      <c r="G11" s="72">
        <f t="shared" si="0"/>
        <v>116.53372008701959</v>
      </c>
      <c r="H11" s="72">
        <f t="shared" si="1"/>
        <v>0.11905467476663209</v>
      </c>
    </row>
    <row r="12" spans="1:8" ht="14.45" x14ac:dyDescent="0.3">
      <c r="A12"/>
      <c r="B12" s="16" t="s">
        <v>185</v>
      </c>
      <c r="C12" s="73">
        <v>13.79</v>
      </c>
      <c r="D12" s="73">
        <v>13000</v>
      </c>
      <c r="E12" s="73">
        <v>13498</v>
      </c>
      <c r="F12" s="124">
        <v>16.07</v>
      </c>
      <c r="G12" s="70">
        <f t="shared" si="0"/>
        <v>116.53372008701959</v>
      </c>
      <c r="H12" s="70">
        <f t="shared" si="1"/>
        <v>0.11905467476663209</v>
      </c>
    </row>
    <row r="13" spans="1:8" ht="14.45" x14ac:dyDescent="0.3">
      <c r="B13" s="8" t="s">
        <v>33</v>
      </c>
      <c r="C13" s="75">
        <f>C14+C16+C18</f>
        <v>2475893.7399999998</v>
      </c>
      <c r="D13" s="75">
        <f>D14+D16+D18</f>
        <v>3062071</v>
      </c>
      <c r="E13" s="75">
        <f>E14+E16+E18</f>
        <v>3010354</v>
      </c>
      <c r="F13" s="75">
        <f>F14+F16+F18</f>
        <v>3010103.73</v>
      </c>
      <c r="G13" s="72">
        <f t="shared" si="0"/>
        <v>121.57645061132553</v>
      </c>
      <c r="H13" s="72">
        <f t="shared" si="1"/>
        <v>99.991686359810174</v>
      </c>
    </row>
    <row r="14" spans="1:8" x14ac:dyDescent="0.25">
      <c r="A14"/>
      <c r="B14" s="8" t="s">
        <v>180</v>
      </c>
      <c r="C14" s="75">
        <f>C15</f>
        <v>2475526.7599999998</v>
      </c>
      <c r="D14" s="75">
        <f>D15</f>
        <v>3048673</v>
      </c>
      <c r="E14" s="75">
        <f>E15</f>
        <v>2996458</v>
      </c>
      <c r="F14" s="75">
        <f>F15</f>
        <v>2996442.98</v>
      </c>
      <c r="G14" s="72">
        <f t="shared" si="0"/>
        <v>121.04264144573418</v>
      </c>
      <c r="H14" s="72">
        <f t="shared" si="1"/>
        <v>99.999498741514145</v>
      </c>
    </row>
    <row r="15" spans="1:8" x14ac:dyDescent="0.25">
      <c r="A15"/>
      <c r="B15" s="16" t="s">
        <v>181</v>
      </c>
      <c r="C15" s="73">
        <v>2475526.7599999998</v>
      </c>
      <c r="D15" s="73">
        <v>3048673</v>
      </c>
      <c r="E15" s="76">
        <v>2996458</v>
      </c>
      <c r="F15" s="74">
        <v>2996442.98</v>
      </c>
      <c r="G15" s="70">
        <f t="shared" si="0"/>
        <v>121.04264144573418</v>
      </c>
      <c r="H15" s="70">
        <f t="shared" si="1"/>
        <v>99.999498741514145</v>
      </c>
    </row>
    <row r="16" spans="1:8" ht="14.45" x14ac:dyDescent="0.3">
      <c r="A16"/>
      <c r="B16" s="8" t="s">
        <v>182</v>
      </c>
      <c r="C16" s="75">
        <f>C17</f>
        <v>366.98</v>
      </c>
      <c r="D16" s="75">
        <f>D17</f>
        <v>398</v>
      </c>
      <c r="E16" s="75">
        <f>E17</f>
        <v>398</v>
      </c>
      <c r="F16" s="75">
        <f>F17</f>
        <v>162.94</v>
      </c>
      <c r="G16" s="72">
        <f t="shared" si="0"/>
        <v>44.400239795084197</v>
      </c>
      <c r="H16" s="72">
        <f t="shared" si="1"/>
        <v>40.939698492462313</v>
      </c>
    </row>
    <row r="17" spans="1:8" ht="14.45" x14ac:dyDescent="0.3">
      <c r="A17"/>
      <c r="B17" s="16" t="s">
        <v>183</v>
      </c>
      <c r="C17" s="73">
        <v>366.98</v>
      </c>
      <c r="D17" s="73">
        <v>398</v>
      </c>
      <c r="E17" s="76">
        <v>398</v>
      </c>
      <c r="F17" s="74">
        <v>162.94</v>
      </c>
      <c r="G17" s="70">
        <f t="shared" si="0"/>
        <v>44.400239795084197</v>
      </c>
      <c r="H17" s="70">
        <f t="shared" si="1"/>
        <v>40.939698492462313</v>
      </c>
    </row>
    <row r="18" spans="1:8" ht="14.45" x14ac:dyDescent="0.3">
      <c r="A18"/>
      <c r="B18" s="8" t="s">
        <v>184</v>
      </c>
      <c r="C18" s="75">
        <f>C19</f>
        <v>0</v>
      </c>
      <c r="D18" s="75">
        <f>D19</f>
        <v>13000</v>
      </c>
      <c r="E18" s="75">
        <f>E19</f>
        <v>13498</v>
      </c>
      <c r="F18" s="75">
        <f>F19</f>
        <v>13497.81</v>
      </c>
      <c r="G18" s="72" t="e">
        <f t="shared" si="0"/>
        <v>#DIV/0!</v>
      </c>
      <c r="H18" s="72">
        <f t="shared" si="1"/>
        <v>99.998592384056892</v>
      </c>
    </row>
    <row r="19" spans="1:8" ht="14.45" x14ac:dyDescent="0.3">
      <c r="A19"/>
      <c r="B19" s="16" t="s">
        <v>185</v>
      </c>
      <c r="C19" s="73">
        <v>0</v>
      </c>
      <c r="D19" s="73">
        <v>13000</v>
      </c>
      <c r="E19" s="76">
        <v>13498</v>
      </c>
      <c r="F19" s="74">
        <v>13497.81</v>
      </c>
      <c r="G19" s="70" t="e">
        <f t="shared" si="0"/>
        <v>#DIV/0!</v>
      </c>
      <c r="H19" s="70">
        <f t="shared" si="1"/>
        <v>99.998592384056892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workbookViewId="0">
      <selection activeCell="D13" sqref="D13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7.45" x14ac:dyDescent="0.3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6" t="s">
        <v>17</v>
      </c>
      <c r="C2" s="106"/>
      <c r="D2" s="106"/>
      <c r="E2" s="106"/>
      <c r="F2" s="106"/>
      <c r="G2" s="106"/>
      <c r="H2" s="106"/>
    </row>
    <row r="3" spans="2:8" ht="17.45" x14ac:dyDescent="0.3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ht="14.45" x14ac:dyDescent="0.3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3">
      <c r="B6" s="8" t="s">
        <v>33</v>
      </c>
      <c r="C6" s="75">
        <f t="shared" ref="C6:F7" si="0">C7</f>
        <v>2475893.7400000002</v>
      </c>
      <c r="D6" s="75">
        <f t="shared" si="0"/>
        <v>3062071</v>
      </c>
      <c r="E6" s="75">
        <f t="shared" si="0"/>
        <v>3010354</v>
      </c>
      <c r="F6" s="75">
        <f t="shared" si="0"/>
        <v>3010103.73</v>
      </c>
      <c r="G6" s="70">
        <f>(F6*100)/C6</f>
        <v>121.5764506113255</v>
      </c>
      <c r="H6" s="70">
        <f>(F6*100)/E6</f>
        <v>99.991686359810174</v>
      </c>
    </row>
    <row r="7" spans="2:8" ht="14.45" x14ac:dyDescent="0.3">
      <c r="B7" s="8" t="s">
        <v>186</v>
      </c>
      <c r="C7" s="75">
        <f t="shared" si="0"/>
        <v>2475893.7400000002</v>
      </c>
      <c r="D7" s="75">
        <f t="shared" si="0"/>
        <v>3062071</v>
      </c>
      <c r="E7" s="75">
        <f t="shared" si="0"/>
        <v>3010354</v>
      </c>
      <c r="F7" s="75">
        <f t="shared" si="0"/>
        <v>3010103.73</v>
      </c>
      <c r="G7" s="70">
        <f>(F7*100)/C7</f>
        <v>121.5764506113255</v>
      </c>
      <c r="H7" s="70">
        <f>(F7*100)/E7</f>
        <v>99.991686359810174</v>
      </c>
    </row>
    <row r="8" spans="2:8" ht="14.45" x14ac:dyDescent="0.3">
      <c r="B8" s="11" t="s">
        <v>187</v>
      </c>
      <c r="C8" s="75">
        <v>2475893.7400000002</v>
      </c>
      <c r="D8" s="73">
        <v>3062071</v>
      </c>
      <c r="E8" s="73">
        <v>3010354</v>
      </c>
      <c r="F8" s="74">
        <v>3010103.73</v>
      </c>
      <c r="G8" s="70">
        <f>(F8*100)/C8</f>
        <v>121.5764506113255</v>
      </c>
      <c r="H8" s="70">
        <f>(F8*100)/E8</f>
        <v>99.991686359810174</v>
      </c>
    </row>
    <row r="10" spans="2:8" ht="14.45" x14ac:dyDescent="0.3">
      <c r="B10" s="24"/>
      <c r="C10" s="24"/>
      <c r="D10" s="24"/>
      <c r="E10" s="24"/>
      <c r="F10" s="24"/>
      <c r="G10" s="24"/>
      <c r="H10" s="24"/>
    </row>
    <row r="11" spans="2:8" ht="14.45" x14ac:dyDescent="0.3">
      <c r="B11" s="24"/>
      <c r="C11" s="24"/>
      <c r="D11" s="24"/>
      <c r="E11" s="24"/>
      <c r="F11" s="24"/>
      <c r="G11" s="24"/>
      <c r="H11" s="24"/>
    </row>
    <row r="12" spans="2:8" ht="14.45" x14ac:dyDescent="0.3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G9" sqref="G9:L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6" t="s">
        <v>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 ht="17.45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06" t="s">
        <v>25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12" ht="15.75" customHeight="1" x14ac:dyDescent="0.25">
      <c r="B5" s="106" t="s">
        <v>18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2:12" ht="17.45" x14ac:dyDescent="0.3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18" t="s">
        <v>3</v>
      </c>
      <c r="C7" s="119"/>
      <c r="D7" s="119"/>
      <c r="E7" s="119"/>
      <c r="F7" s="120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ht="14.45" x14ac:dyDescent="0.3">
      <c r="B8" s="118">
        <v>1</v>
      </c>
      <c r="C8" s="119"/>
      <c r="D8" s="119"/>
      <c r="E8" s="119"/>
      <c r="F8" s="120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ht="14.45" x14ac:dyDescent="0.3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ht="14.45" x14ac:dyDescent="0.3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ht="14.45" x14ac:dyDescent="0.3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ht="14.45" x14ac:dyDescent="0.3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ht="14.45" x14ac:dyDescent="0.3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ht="14.45" x14ac:dyDescent="0.3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C6" sqref="C6:H1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7.45" x14ac:dyDescent="0.3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6" t="s">
        <v>19</v>
      </c>
      <c r="C2" s="106"/>
      <c r="D2" s="106"/>
      <c r="E2" s="106"/>
      <c r="F2" s="106"/>
      <c r="G2" s="106"/>
      <c r="H2" s="106"/>
    </row>
    <row r="3" spans="2:8" ht="17.45" x14ac:dyDescent="0.3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ht="14.45" x14ac:dyDescent="0.3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ht="14.45" x14ac:dyDescent="0.3">
      <c r="B6" s="8" t="s">
        <v>20</v>
      </c>
      <c r="C6" s="75"/>
      <c r="D6" s="75"/>
      <c r="E6" s="75"/>
      <c r="F6" s="75"/>
      <c r="G6" s="69"/>
      <c r="H6" s="69"/>
    </row>
    <row r="7" spans="2:8" ht="14.45" x14ac:dyDescent="0.3">
      <c r="B7" s="8"/>
      <c r="C7" s="75"/>
      <c r="D7" s="75"/>
      <c r="E7" s="75"/>
      <c r="F7" s="75"/>
      <c r="G7" s="69"/>
      <c r="H7" s="69"/>
    </row>
    <row r="8" spans="2:8" ht="14.45" x14ac:dyDescent="0.3">
      <c r="B8" s="16"/>
      <c r="C8" s="73"/>
      <c r="D8" s="73"/>
      <c r="E8" s="73"/>
      <c r="F8" s="74"/>
      <c r="G8" s="70"/>
      <c r="H8" s="70"/>
    </row>
    <row r="9" spans="2:8" ht="14.45" x14ac:dyDescent="0.3">
      <c r="B9" s="17"/>
      <c r="C9" s="73"/>
      <c r="D9" s="73"/>
      <c r="E9" s="76"/>
      <c r="F9" s="74"/>
      <c r="G9" s="70"/>
      <c r="H9" s="70"/>
    </row>
    <row r="10" spans="2:8" ht="14.45" x14ac:dyDescent="0.3">
      <c r="B10" s="8" t="s">
        <v>44</v>
      </c>
      <c r="C10" s="75"/>
      <c r="D10" s="75"/>
      <c r="E10" s="75"/>
      <c r="F10" s="75"/>
      <c r="G10" s="69"/>
      <c r="H10" s="69"/>
    </row>
    <row r="11" spans="2:8" ht="14.45" x14ac:dyDescent="0.3">
      <c r="B11" s="8"/>
      <c r="C11" s="75"/>
      <c r="D11" s="75"/>
      <c r="E11" s="75"/>
      <c r="F11" s="75"/>
      <c r="G11" s="69"/>
      <c r="H11" s="69"/>
    </row>
    <row r="12" spans="2:8" ht="14.45" x14ac:dyDescent="0.3">
      <c r="B12" s="16"/>
      <c r="C12" s="73"/>
      <c r="D12" s="73"/>
      <c r="E12" s="76"/>
      <c r="F12" s="74"/>
      <c r="G12" s="70"/>
      <c r="H12" s="70"/>
    </row>
    <row r="14" spans="2:8" ht="14.45" x14ac:dyDescent="0.3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954"/>
  <sheetViews>
    <sheetView view="pageBreakPreview" topLeftCell="A4" zoomScaleNormal="100" zoomScaleSheetLayoutView="100" workbookViewId="0">
      <selection activeCell="A25" sqref="A25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188</v>
      </c>
      <c r="C1" s="39"/>
    </row>
    <row r="2" spans="1:6" ht="15" customHeight="1" x14ac:dyDescent="0.25">
      <c r="A2" s="41" t="s">
        <v>35</v>
      </c>
      <c r="B2" s="42" t="s">
        <v>189</v>
      </c>
      <c r="C2" s="39"/>
    </row>
    <row r="3" spans="1:6" s="39" customFormat="1" ht="43.5" customHeight="1" x14ac:dyDescent="0.2">
      <c r="A3" s="43" t="s">
        <v>36</v>
      </c>
      <c r="B3" s="37"/>
    </row>
    <row r="4" spans="1:6" s="39" customFormat="1" ht="13.15" x14ac:dyDescent="0.25">
      <c r="A4" s="43" t="s">
        <v>37</v>
      </c>
      <c r="B4" s="44"/>
    </row>
    <row r="5" spans="1:6" s="39" customFormat="1" ht="13.15" x14ac:dyDescent="0.25">
      <c r="A5" s="45"/>
      <c r="B5" s="46"/>
    </row>
    <row r="6" spans="1:6" s="39" customFormat="1" ht="13.15" x14ac:dyDescent="0.25">
      <c r="A6" s="45" t="s">
        <v>38</v>
      </c>
      <c r="B6" s="46"/>
      <c r="C6" s="39">
        <f>C7+C8+C9</f>
        <v>3062071</v>
      </c>
      <c r="D6" s="39">
        <f t="shared" ref="D6:E6" si="0">D7+D8+D9</f>
        <v>3010354</v>
      </c>
      <c r="E6" s="39">
        <f t="shared" si="0"/>
        <v>3010103.73</v>
      </c>
    </row>
    <row r="7" spans="1:6" ht="13.15" x14ac:dyDescent="0.25">
      <c r="A7" s="47" t="s">
        <v>190</v>
      </c>
      <c r="B7" s="46"/>
      <c r="C7" s="77">
        <f>C12+C90</f>
        <v>3048673</v>
      </c>
      <c r="D7" s="77">
        <f>D12+D90</f>
        <v>2996458</v>
      </c>
      <c r="E7" s="77">
        <f>E12+E90</f>
        <v>2996442.98</v>
      </c>
      <c r="F7" s="77">
        <f>(E7*100)/D7</f>
        <v>99.999498741514145</v>
      </c>
    </row>
    <row r="8" spans="1:6" ht="13.15" x14ac:dyDescent="0.25">
      <c r="A8" s="47" t="s">
        <v>79</v>
      </c>
      <c r="B8" s="46"/>
      <c r="C8" s="77">
        <f>C71</f>
        <v>398</v>
      </c>
      <c r="D8" s="77">
        <f>D71</f>
        <v>398</v>
      </c>
      <c r="E8" s="77">
        <f>E71</f>
        <v>162.94</v>
      </c>
      <c r="F8" s="77">
        <f>(E8*100)/D8</f>
        <v>40.939698492462313</v>
      </c>
    </row>
    <row r="9" spans="1:6" ht="13.15" x14ac:dyDescent="0.25">
      <c r="A9" s="47" t="s">
        <v>191</v>
      </c>
      <c r="B9" s="46"/>
      <c r="C9" s="77">
        <f>C80</f>
        <v>13000</v>
      </c>
      <c r="D9" s="77">
        <f>D80</f>
        <v>13498</v>
      </c>
      <c r="E9" s="77">
        <f>E80</f>
        <v>13497.81</v>
      </c>
      <c r="F9" s="77">
        <f>(E9*100)/D9</f>
        <v>99.998592384056892</v>
      </c>
    </row>
    <row r="10" spans="1:6" s="57" customFormat="1" ht="13.15" x14ac:dyDescent="0.25"/>
    <row r="11" spans="1:6" ht="38.25" x14ac:dyDescent="0.2">
      <c r="A11" s="47" t="s">
        <v>192</v>
      </c>
      <c r="B11" s="47" t="s">
        <v>193</v>
      </c>
      <c r="C11" s="47" t="s">
        <v>47</v>
      </c>
      <c r="D11" s="47" t="s">
        <v>194</v>
      </c>
      <c r="E11" s="47" t="s">
        <v>195</v>
      </c>
      <c r="F11" s="47" t="s">
        <v>196</v>
      </c>
    </row>
    <row r="12" spans="1:6" x14ac:dyDescent="0.2">
      <c r="A12" s="48" t="s">
        <v>190</v>
      </c>
      <c r="B12" s="48" t="s">
        <v>197</v>
      </c>
      <c r="C12" s="78">
        <f>C13+C57</f>
        <v>3040710</v>
      </c>
      <c r="D12" s="78">
        <f>D13+D57</f>
        <v>2989376</v>
      </c>
      <c r="E12" s="78">
        <f>E13+E57</f>
        <v>2989361.94</v>
      </c>
      <c r="F12" s="79">
        <f>(E12*100)/D12</f>
        <v>99.999529667729988</v>
      </c>
    </row>
    <row r="13" spans="1:6" ht="13.15" x14ac:dyDescent="0.25">
      <c r="A13" s="49" t="s">
        <v>77</v>
      </c>
      <c r="B13" s="50" t="s">
        <v>78</v>
      </c>
      <c r="C13" s="80">
        <f>C14+C22+C51</f>
        <v>3036081</v>
      </c>
      <c r="D13" s="80">
        <f>D14+D22+D51</f>
        <v>2984747</v>
      </c>
      <c r="E13" s="80">
        <f>E14+E22+E51</f>
        <v>2984735.13</v>
      </c>
      <c r="F13" s="81">
        <f>(E13*100)/D13</f>
        <v>99.99960231135168</v>
      </c>
    </row>
    <row r="14" spans="1:6" ht="13.15" x14ac:dyDescent="0.25">
      <c r="A14" s="51" t="s">
        <v>79</v>
      </c>
      <c r="B14" s="52" t="s">
        <v>80</v>
      </c>
      <c r="C14" s="82">
        <f>C15+C18+C20</f>
        <v>2409959</v>
      </c>
      <c r="D14" s="82">
        <f>D15+D18+D20</f>
        <v>2411980</v>
      </c>
      <c r="E14" s="82">
        <f>E15+E18+E20</f>
        <v>2411978.2599999998</v>
      </c>
      <c r="F14" s="81">
        <f>(E14*100)/D14</f>
        <v>99.999927860098325</v>
      </c>
    </row>
    <row r="15" spans="1:6" x14ac:dyDescent="0.2">
      <c r="A15" s="53" t="s">
        <v>81</v>
      </c>
      <c r="B15" s="54" t="s">
        <v>82</v>
      </c>
      <c r="C15" s="83">
        <f>C16+C17</f>
        <v>2004282</v>
      </c>
      <c r="D15" s="83">
        <f>D16+D17</f>
        <v>1997659</v>
      </c>
      <c r="E15" s="83">
        <f>E16+E17</f>
        <v>1997658.17</v>
      </c>
      <c r="F15" s="83">
        <f>(E15*100)/D15</f>
        <v>99.99995845136732</v>
      </c>
    </row>
    <row r="16" spans="1:6" x14ac:dyDescent="0.2">
      <c r="A16" s="55" t="s">
        <v>83</v>
      </c>
      <c r="B16" s="56" t="s">
        <v>84</v>
      </c>
      <c r="C16" s="84">
        <v>2002546</v>
      </c>
      <c r="D16" s="84">
        <v>1995673</v>
      </c>
      <c r="E16" s="84">
        <v>1995672.98</v>
      </c>
      <c r="F16" s="84"/>
    </row>
    <row r="17" spans="1:6" x14ac:dyDescent="0.2">
      <c r="A17" s="55" t="s">
        <v>85</v>
      </c>
      <c r="B17" s="56" t="s">
        <v>86</v>
      </c>
      <c r="C17" s="84">
        <v>1736</v>
      </c>
      <c r="D17" s="84">
        <v>1986</v>
      </c>
      <c r="E17" s="84">
        <v>1985.19</v>
      </c>
      <c r="F17" s="84"/>
    </row>
    <row r="18" spans="1:6" ht="13.15" x14ac:dyDescent="0.25">
      <c r="A18" s="53" t="s">
        <v>87</v>
      </c>
      <c r="B18" s="54" t="s">
        <v>88</v>
      </c>
      <c r="C18" s="83">
        <f>C19</f>
        <v>92519</v>
      </c>
      <c r="D18" s="83">
        <f>D19</f>
        <v>102796</v>
      </c>
      <c r="E18" s="83">
        <f>E19</f>
        <v>102795.28</v>
      </c>
      <c r="F18" s="83">
        <f>(E18*100)/D18</f>
        <v>99.999299583641388</v>
      </c>
    </row>
    <row r="19" spans="1:6" ht="13.15" x14ac:dyDescent="0.25">
      <c r="A19" s="55" t="s">
        <v>89</v>
      </c>
      <c r="B19" s="56" t="s">
        <v>88</v>
      </c>
      <c r="C19" s="84">
        <v>92519</v>
      </c>
      <c r="D19" s="84">
        <v>102796</v>
      </c>
      <c r="E19" s="84">
        <v>102795.28</v>
      </c>
      <c r="F19" s="84"/>
    </row>
    <row r="20" spans="1:6" x14ac:dyDescent="0.2">
      <c r="A20" s="53" t="s">
        <v>90</v>
      </c>
      <c r="B20" s="54" t="s">
        <v>91</v>
      </c>
      <c r="C20" s="83">
        <f>C21</f>
        <v>313158</v>
      </c>
      <c r="D20" s="83">
        <f>D21</f>
        <v>311525</v>
      </c>
      <c r="E20" s="83">
        <f>E21</f>
        <v>311524.81</v>
      </c>
      <c r="F20" s="83">
        <f>(E20*100)/D20</f>
        <v>99.999939009710303</v>
      </c>
    </row>
    <row r="21" spans="1:6" ht="13.15" x14ac:dyDescent="0.25">
      <c r="A21" s="55" t="s">
        <v>92</v>
      </c>
      <c r="B21" s="56" t="s">
        <v>93</v>
      </c>
      <c r="C21" s="84">
        <v>313158</v>
      </c>
      <c r="D21" s="84">
        <v>311525</v>
      </c>
      <c r="E21" s="84">
        <v>311524.81</v>
      </c>
      <c r="F21" s="84"/>
    </row>
    <row r="22" spans="1:6" ht="13.15" x14ac:dyDescent="0.25">
      <c r="A22" s="51" t="s">
        <v>94</v>
      </c>
      <c r="B22" s="52" t="s">
        <v>95</v>
      </c>
      <c r="C22" s="82">
        <f>C23+C28+C34+C44+C46</f>
        <v>623901</v>
      </c>
      <c r="D22" s="82">
        <f>D23+D28+D34+D44+D46</f>
        <v>571002</v>
      </c>
      <c r="E22" s="82">
        <f>E23+E28+E34+E44+E46</f>
        <v>570990.87000000011</v>
      </c>
      <c r="F22" s="81">
        <f>(E22*100)/D22</f>
        <v>99.998050794918427</v>
      </c>
    </row>
    <row r="23" spans="1:6" x14ac:dyDescent="0.2">
      <c r="A23" s="53" t="s">
        <v>96</v>
      </c>
      <c r="B23" s="54" t="s">
        <v>97</v>
      </c>
      <c r="C23" s="83">
        <f>C24+C25+C26+C27</f>
        <v>59774</v>
      </c>
      <c r="D23" s="83">
        <f>D24+D25+D26+D27</f>
        <v>55857</v>
      </c>
      <c r="E23" s="83">
        <f>E24+E25+E26+E27</f>
        <v>55855.030000000006</v>
      </c>
      <c r="F23" s="83">
        <f>(E23*100)/D23</f>
        <v>99.99647313675996</v>
      </c>
    </row>
    <row r="24" spans="1:6" x14ac:dyDescent="0.2">
      <c r="A24" s="55" t="s">
        <v>98</v>
      </c>
      <c r="B24" s="56" t="s">
        <v>99</v>
      </c>
      <c r="C24" s="84">
        <v>2991</v>
      </c>
      <c r="D24" s="84">
        <v>3312</v>
      </c>
      <c r="E24" s="84">
        <v>3311.41</v>
      </c>
      <c r="F24" s="84"/>
    </row>
    <row r="25" spans="1:6" ht="25.5" x14ac:dyDescent="0.2">
      <c r="A25" s="55" t="s">
        <v>100</v>
      </c>
      <c r="B25" s="56" t="s">
        <v>101</v>
      </c>
      <c r="C25" s="84">
        <v>54925</v>
      </c>
      <c r="D25" s="84">
        <v>50283</v>
      </c>
      <c r="E25" s="84">
        <v>50282.61</v>
      </c>
      <c r="F25" s="84"/>
    </row>
    <row r="26" spans="1:6" x14ac:dyDescent="0.2">
      <c r="A26" s="55" t="s">
        <v>102</v>
      </c>
      <c r="B26" s="56" t="s">
        <v>103</v>
      </c>
      <c r="C26" s="84">
        <v>1593</v>
      </c>
      <c r="D26" s="84">
        <v>2209</v>
      </c>
      <c r="E26" s="84">
        <v>2208.85</v>
      </c>
      <c r="F26" s="84"/>
    </row>
    <row r="27" spans="1:6" x14ac:dyDescent="0.2">
      <c r="A27" s="55" t="s">
        <v>104</v>
      </c>
      <c r="B27" s="56" t="s">
        <v>105</v>
      </c>
      <c r="C27" s="84">
        <v>265</v>
      </c>
      <c r="D27" s="84">
        <v>53</v>
      </c>
      <c r="E27" s="84">
        <v>52.16</v>
      </c>
      <c r="F27" s="84"/>
    </row>
    <row r="28" spans="1:6" x14ac:dyDescent="0.2">
      <c r="A28" s="53" t="s">
        <v>106</v>
      </c>
      <c r="B28" s="54" t="s">
        <v>107</v>
      </c>
      <c r="C28" s="83">
        <f>C29+C30+C31+C32+C33</f>
        <v>164576</v>
      </c>
      <c r="D28" s="83">
        <f>D29+D30+D31+D32+D33</f>
        <v>118492</v>
      </c>
      <c r="E28" s="83">
        <f>E29+E30+E31+E32+E33</f>
        <v>118489.45999999999</v>
      </c>
      <c r="F28" s="83">
        <f>(E28*100)/D28</f>
        <v>99.997856395368458</v>
      </c>
    </row>
    <row r="29" spans="1:6" x14ac:dyDescent="0.2">
      <c r="A29" s="55" t="s">
        <v>108</v>
      </c>
      <c r="B29" s="56" t="s">
        <v>109</v>
      </c>
      <c r="C29" s="84">
        <v>49107</v>
      </c>
      <c r="D29" s="84">
        <v>28658</v>
      </c>
      <c r="E29" s="84">
        <v>28657.62</v>
      </c>
      <c r="F29" s="84"/>
    </row>
    <row r="30" spans="1:6" x14ac:dyDescent="0.2">
      <c r="A30" s="55" t="s">
        <v>110</v>
      </c>
      <c r="B30" s="56" t="s">
        <v>111</v>
      </c>
      <c r="C30" s="84">
        <v>112814</v>
      </c>
      <c r="D30" s="84">
        <v>88051</v>
      </c>
      <c r="E30" s="84">
        <v>88050.62</v>
      </c>
      <c r="F30" s="84"/>
    </row>
    <row r="31" spans="1:6" x14ac:dyDescent="0.2">
      <c r="A31" s="55" t="s">
        <v>112</v>
      </c>
      <c r="B31" s="56" t="s">
        <v>113</v>
      </c>
      <c r="C31" s="84">
        <v>1327</v>
      </c>
      <c r="D31" s="84">
        <v>709</v>
      </c>
      <c r="E31" s="84">
        <v>708.03</v>
      </c>
      <c r="F31" s="84"/>
    </row>
    <row r="32" spans="1:6" x14ac:dyDescent="0.2">
      <c r="A32" s="55" t="s">
        <v>114</v>
      </c>
      <c r="B32" s="56" t="s">
        <v>115</v>
      </c>
      <c r="C32" s="84">
        <v>664</v>
      </c>
      <c r="D32" s="84">
        <v>381</v>
      </c>
      <c r="E32" s="84">
        <v>380.71</v>
      </c>
      <c r="F32" s="84"/>
    </row>
    <row r="33" spans="1:6" x14ac:dyDescent="0.2">
      <c r="A33" s="55" t="s">
        <v>116</v>
      </c>
      <c r="B33" s="56" t="s">
        <v>117</v>
      </c>
      <c r="C33" s="84">
        <v>664</v>
      </c>
      <c r="D33" s="84">
        <v>693</v>
      </c>
      <c r="E33" s="84">
        <v>692.48</v>
      </c>
      <c r="F33" s="84"/>
    </row>
    <row r="34" spans="1:6" x14ac:dyDescent="0.2">
      <c r="A34" s="53" t="s">
        <v>118</v>
      </c>
      <c r="B34" s="54" t="s">
        <v>119</v>
      </c>
      <c r="C34" s="83">
        <f>C35+C36+C37+C38+C39+C40+C41+C42+C43</f>
        <v>392425</v>
      </c>
      <c r="D34" s="83">
        <f>D35+D36+D37+D38+D39+D40+D41+D42+D43</f>
        <v>391020</v>
      </c>
      <c r="E34" s="83">
        <f>E35+E36+E37+E38+E39+E40+E41+E42+E43</f>
        <v>391015.12000000005</v>
      </c>
      <c r="F34" s="83">
        <f>(E34*100)/D34</f>
        <v>99.998751981995824</v>
      </c>
    </row>
    <row r="35" spans="1:6" x14ac:dyDescent="0.2">
      <c r="A35" s="55" t="s">
        <v>120</v>
      </c>
      <c r="B35" s="56" t="s">
        <v>121</v>
      </c>
      <c r="C35" s="84">
        <v>128741</v>
      </c>
      <c r="D35" s="84">
        <v>129273</v>
      </c>
      <c r="E35" s="84">
        <v>129272.81</v>
      </c>
      <c r="F35" s="84"/>
    </row>
    <row r="36" spans="1:6" x14ac:dyDescent="0.2">
      <c r="A36" s="55" t="s">
        <v>122</v>
      </c>
      <c r="B36" s="56" t="s">
        <v>123</v>
      </c>
      <c r="C36" s="84">
        <v>18927</v>
      </c>
      <c r="D36" s="84">
        <v>12654</v>
      </c>
      <c r="E36" s="84">
        <v>12653.89</v>
      </c>
      <c r="F36" s="84"/>
    </row>
    <row r="37" spans="1:6" x14ac:dyDescent="0.2">
      <c r="A37" s="55" t="s">
        <v>124</v>
      </c>
      <c r="B37" s="56" t="s">
        <v>125</v>
      </c>
      <c r="C37" s="84">
        <v>3318</v>
      </c>
      <c r="D37" s="84">
        <v>3243</v>
      </c>
      <c r="E37" s="84">
        <v>3242.7</v>
      </c>
      <c r="F37" s="84"/>
    </row>
    <row r="38" spans="1:6" x14ac:dyDescent="0.2">
      <c r="A38" s="55" t="s">
        <v>126</v>
      </c>
      <c r="B38" s="56" t="s">
        <v>127</v>
      </c>
      <c r="C38" s="84">
        <v>17254</v>
      </c>
      <c r="D38" s="84">
        <v>15125</v>
      </c>
      <c r="E38" s="84">
        <v>15124.26</v>
      </c>
      <c r="F38" s="84"/>
    </row>
    <row r="39" spans="1:6" x14ac:dyDescent="0.2">
      <c r="A39" s="55" t="s">
        <v>128</v>
      </c>
      <c r="B39" s="56" t="s">
        <v>129</v>
      </c>
      <c r="C39" s="84">
        <v>7309</v>
      </c>
      <c r="D39" s="84">
        <v>5624</v>
      </c>
      <c r="E39" s="84">
        <v>5623.22</v>
      </c>
      <c r="F39" s="84"/>
    </row>
    <row r="40" spans="1:6" x14ac:dyDescent="0.2">
      <c r="A40" s="55" t="s">
        <v>130</v>
      </c>
      <c r="B40" s="56" t="s">
        <v>131</v>
      </c>
      <c r="C40" s="84">
        <v>9397</v>
      </c>
      <c r="D40" s="84">
        <v>7204</v>
      </c>
      <c r="E40" s="84">
        <v>7203.47</v>
      </c>
      <c r="F40" s="84"/>
    </row>
    <row r="41" spans="1:6" x14ac:dyDescent="0.2">
      <c r="A41" s="55" t="s">
        <v>132</v>
      </c>
      <c r="B41" s="56" t="s">
        <v>133</v>
      </c>
      <c r="C41" s="84">
        <v>203477</v>
      </c>
      <c r="D41" s="84">
        <v>214294</v>
      </c>
      <c r="E41" s="84">
        <v>214293.14</v>
      </c>
      <c r="F41" s="84"/>
    </row>
    <row r="42" spans="1:6" x14ac:dyDescent="0.2">
      <c r="A42" s="55" t="s">
        <v>134</v>
      </c>
      <c r="B42" s="56" t="s">
        <v>135</v>
      </c>
      <c r="C42" s="84">
        <v>20</v>
      </c>
      <c r="D42" s="84">
        <v>22</v>
      </c>
      <c r="E42" s="84">
        <v>21.58</v>
      </c>
      <c r="F42" s="84"/>
    </row>
    <row r="43" spans="1:6" x14ac:dyDescent="0.2">
      <c r="A43" s="55" t="s">
        <v>136</v>
      </c>
      <c r="B43" s="56" t="s">
        <v>137</v>
      </c>
      <c r="C43" s="84">
        <v>3982</v>
      </c>
      <c r="D43" s="84">
        <v>3581</v>
      </c>
      <c r="E43" s="84">
        <v>3580.05</v>
      </c>
      <c r="F43" s="84"/>
    </row>
    <row r="44" spans="1:6" x14ac:dyDescent="0.2">
      <c r="A44" s="53" t="s">
        <v>138</v>
      </c>
      <c r="B44" s="54" t="s">
        <v>139</v>
      </c>
      <c r="C44" s="83">
        <f>C45</f>
        <v>1327</v>
      </c>
      <c r="D44" s="83">
        <f>D45</f>
        <v>852</v>
      </c>
      <c r="E44" s="83">
        <f>E45</f>
        <v>851.92</v>
      </c>
      <c r="F44" s="83">
        <f>(E44*100)/D44</f>
        <v>99.990610328638496</v>
      </c>
    </row>
    <row r="45" spans="1:6" ht="25.5" x14ac:dyDescent="0.2">
      <c r="A45" s="55" t="s">
        <v>140</v>
      </c>
      <c r="B45" s="56" t="s">
        <v>141</v>
      </c>
      <c r="C45" s="84">
        <v>1327</v>
      </c>
      <c r="D45" s="84">
        <v>852</v>
      </c>
      <c r="E45" s="84">
        <v>851.92</v>
      </c>
      <c r="F45" s="84"/>
    </row>
    <row r="46" spans="1:6" x14ac:dyDescent="0.2">
      <c r="A46" s="53" t="s">
        <v>142</v>
      </c>
      <c r="B46" s="54" t="s">
        <v>143</v>
      </c>
      <c r="C46" s="83">
        <f>C47+C48+C49+C50</f>
        <v>5799</v>
      </c>
      <c r="D46" s="83">
        <f>D47+D48+D49+D50</f>
        <v>4781</v>
      </c>
      <c r="E46" s="83">
        <f>E47+E48+E49+E50</f>
        <v>4779.34</v>
      </c>
      <c r="F46" s="83">
        <f>(E46*100)/D46</f>
        <v>99.965279230286555</v>
      </c>
    </row>
    <row r="47" spans="1:6" x14ac:dyDescent="0.2">
      <c r="A47" s="55" t="s">
        <v>144</v>
      </c>
      <c r="B47" s="56" t="s">
        <v>145</v>
      </c>
      <c r="C47" s="84">
        <v>1327</v>
      </c>
      <c r="D47" s="84">
        <v>657</v>
      </c>
      <c r="E47" s="84">
        <v>656.66</v>
      </c>
      <c r="F47" s="84"/>
    </row>
    <row r="48" spans="1:6" x14ac:dyDescent="0.2">
      <c r="A48" s="55" t="s">
        <v>146</v>
      </c>
      <c r="B48" s="56" t="s">
        <v>147</v>
      </c>
      <c r="C48" s="84">
        <v>199</v>
      </c>
      <c r="D48" s="84">
        <v>196</v>
      </c>
      <c r="E48" s="84">
        <v>195.24</v>
      </c>
      <c r="F48" s="84"/>
    </row>
    <row r="49" spans="1:6" x14ac:dyDescent="0.2">
      <c r="A49" s="55" t="s">
        <v>148</v>
      </c>
      <c r="B49" s="56" t="s">
        <v>149</v>
      </c>
      <c r="C49" s="84">
        <v>3609</v>
      </c>
      <c r="D49" s="84">
        <v>3609</v>
      </c>
      <c r="E49" s="84">
        <v>3608.86</v>
      </c>
      <c r="F49" s="84"/>
    </row>
    <row r="50" spans="1:6" x14ac:dyDescent="0.2">
      <c r="A50" s="55" t="s">
        <v>150</v>
      </c>
      <c r="B50" s="56" t="s">
        <v>143</v>
      </c>
      <c r="C50" s="84">
        <v>664</v>
      </c>
      <c r="D50" s="84">
        <v>319</v>
      </c>
      <c r="E50" s="84">
        <v>318.58</v>
      </c>
      <c r="F50" s="84"/>
    </row>
    <row r="51" spans="1:6" x14ac:dyDescent="0.2">
      <c r="A51" s="51" t="s">
        <v>151</v>
      </c>
      <c r="B51" s="52" t="s">
        <v>152</v>
      </c>
      <c r="C51" s="82">
        <f>C52+C54</f>
        <v>2221</v>
      </c>
      <c r="D51" s="82">
        <f>D52+D54</f>
        <v>1765</v>
      </c>
      <c r="E51" s="82">
        <f>E52+E54</f>
        <v>1766</v>
      </c>
      <c r="F51" s="81">
        <f>(E51*100)/D51</f>
        <v>100.05665722379604</v>
      </c>
    </row>
    <row r="52" spans="1:6" x14ac:dyDescent="0.2">
      <c r="A52" s="53" t="s">
        <v>153</v>
      </c>
      <c r="B52" s="54" t="s">
        <v>154</v>
      </c>
      <c r="C52" s="83">
        <f>C53</f>
        <v>363</v>
      </c>
      <c r="D52" s="83">
        <f>D53</f>
        <v>362</v>
      </c>
      <c r="E52" s="83">
        <f>E53</f>
        <v>362.63</v>
      </c>
      <c r="F52" s="83">
        <f>(E52*100)/D52</f>
        <v>100.17403314917127</v>
      </c>
    </row>
    <row r="53" spans="1:6" ht="25.5" x14ac:dyDescent="0.2">
      <c r="A53" s="55" t="s">
        <v>155</v>
      </c>
      <c r="B53" s="56" t="s">
        <v>156</v>
      </c>
      <c r="C53" s="84">
        <v>363</v>
      </c>
      <c r="D53" s="84">
        <v>362</v>
      </c>
      <c r="E53" s="84">
        <v>362.63</v>
      </c>
      <c r="F53" s="84"/>
    </row>
    <row r="54" spans="1:6" x14ac:dyDescent="0.2">
      <c r="A54" s="53" t="s">
        <v>157</v>
      </c>
      <c r="B54" s="54" t="s">
        <v>158</v>
      </c>
      <c r="C54" s="83">
        <f>C55+C56</f>
        <v>1858</v>
      </c>
      <c r="D54" s="83">
        <f>D55+D56</f>
        <v>1403</v>
      </c>
      <c r="E54" s="83">
        <f>E55+E56</f>
        <v>1403.37</v>
      </c>
      <c r="F54" s="83">
        <f>(E54*100)/D54</f>
        <v>100.0263720598717</v>
      </c>
    </row>
    <row r="55" spans="1:6" x14ac:dyDescent="0.2">
      <c r="A55" s="55" t="s">
        <v>159</v>
      </c>
      <c r="B55" s="56" t="s">
        <v>160</v>
      </c>
      <c r="C55" s="84">
        <v>1725</v>
      </c>
      <c r="D55" s="84">
        <v>1400</v>
      </c>
      <c r="E55" s="84">
        <v>1400</v>
      </c>
      <c r="F55" s="84"/>
    </row>
    <row r="56" spans="1:6" x14ac:dyDescent="0.2">
      <c r="A56" s="55" t="s">
        <v>161</v>
      </c>
      <c r="B56" s="56" t="s">
        <v>162</v>
      </c>
      <c r="C56" s="84">
        <v>133</v>
      </c>
      <c r="D56" s="84">
        <v>3</v>
      </c>
      <c r="E56" s="84">
        <v>3.37</v>
      </c>
      <c r="F56" s="84"/>
    </row>
    <row r="57" spans="1:6" x14ac:dyDescent="0.2">
      <c r="A57" s="49" t="s">
        <v>163</v>
      </c>
      <c r="B57" s="50" t="s">
        <v>164</v>
      </c>
      <c r="C57" s="80">
        <f>C58+C63</f>
        <v>4629</v>
      </c>
      <c r="D57" s="80">
        <f>D58+D63</f>
        <v>4629</v>
      </c>
      <c r="E57" s="80">
        <f>E58+E63</f>
        <v>4626.8100000000004</v>
      </c>
      <c r="F57" s="81">
        <f>(E57*100)/D57</f>
        <v>99.952689565780958</v>
      </c>
    </row>
    <row r="58" spans="1:6" x14ac:dyDescent="0.2">
      <c r="A58" s="51" t="s">
        <v>165</v>
      </c>
      <c r="B58" s="52" t="s">
        <v>166</v>
      </c>
      <c r="C58" s="82">
        <f>C59+C61</f>
        <v>3669</v>
      </c>
      <c r="D58" s="82">
        <f>D59+D61</f>
        <v>3669</v>
      </c>
      <c r="E58" s="82">
        <f>E59+E61</f>
        <v>3667.73</v>
      </c>
      <c r="F58" s="81">
        <f>(E58*100)/D58</f>
        <v>99.96538566366857</v>
      </c>
    </row>
    <row r="59" spans="1:6" x14ac:dyDescent="0.2">
      <c r="A59" s="53" t="s">
        <v>167</v>
      </c>
      <c r="B59" s="54" t="s">
        <v>168</v>
      </c>
      <c r="C59" s="83">
        <f>C60</f>
        <v>199</v>
      </c>
      <c r="D59" s="83">
        <f>D60</f>
        <v>199</v>
      </c>
      <c r="E59" s="83">
        <f>E60</f>
        <v>198.04</v>
      </c>
      <c r="F59" s="83">
        <f>(E59*100)/D59</f>
        <v>99.517587939698487</v>
      </c>
    </row>
    <row r="60" spans="1:6" x14ac:dyDescent="0.2">
      <c r="A60" s="55" t="s">
        <v>169</v>
      </c>
      <c r="B60" s="56" t="s">
        <v>170</v>
      </c>
      <c r="C60" s="84">
        <v>199</v>
      </c>
      <c r="D60" s="84">
        <v>199</v>
      </c>
      <c r="E60" s="84">
        <v>198.04</v>
      </c>
      <c r="F60" s="84"/>
    </row>
    <row r="61" spans="1:6" x14ac:dyDescent="0.2">
      <c r="A61" s="53" t="s">
        <v>171</v>
      </c>
      <c r="B61" s="54" t="s">
        <v>172</v>
      </c>
      <c r="C61" s="83">
        <f>C62</f>
        <v>3470</v>
      </c>
      <c r="D61" s="83">
        <f>D62</f>
        <v>3470</v>
      </c>
      <c r="E61" s="83">
        <f>E62</f>
        <v>3469.69</v>
      </c>
      <c r="F61" s="83">
        <f>(E61*100)/D61</f>
        <v>99.991066282420746</v>
      </c>
    </row>
    <row r="62" spans="1:6" x14ac:dyDescent="0.2">
      <c r="A62" s="55" t="s">
        <v>173</v>
      </c>
      <c r="B62" s="56" t="s">
        <v>174</v>
      </c>
      <c r="C62" s="84">
        <v>3470</v>
      </c>
      <c r="D62" s="84">
        <v>3470</v>
      </c>
      <c r="E62" s="84">
        <v>3469.69</v>
      </c>
      <c r="F62" s="84"/>
    </row>
    <row r="63" spans="1:6" x14ac:dyDescent="0.2">
      <c r="A63" s="51" t="s">
        <v>175</v>
      </c>
      <c r="B63" s="52" t="s">
        <v>176</v>
      </c>
      <c r="C63" s="82">
        <f t="shared" ref="C63:E64" si="1">C64</f>
        <v>960</v>
      </c>
      <c r="D63" s="82">
        <f t="shared" si="1"/>
        <v>960</v>
      </c>
      <c r="E63" s="82">
        <f t="shared" si="1"/>
        <v>959.08</v>
      </c>
      <c r="F63" s="81">
        <f>(E63*100)/D63</f>
        <v>99.904166666666669</v>
      </c>
    </row>
    <row r="64" spans="1:6" ht="25.5" x14ac:dyDescent="0.2">
      <c r="A64" s="53" t="s">
        <v>177</v>
      </c>
      <c r="B64" s="54" t="s">
        <v>178</v>
      </c>
      <c r="C64" s="83">
        <f t="shared" si="1"/>
        <v>960</v>
      </c>
      <c r="D64" s="83">
        <f t="shared" si="1"/>
        <v>960</v>
      </c>
      <c r="E64" s="83">
        <f t="shared" si="1"/>
        <v>959.08</v>
      </c>
      <c r="F64" s="83">
        <f>(E64*100)/D64</f>
        <v>99.904166666666669</v>
      </c>
    </row>
    <row r="65" spans="1:6" x14ac:dyDescent="0.2">
      <c r="A65" s="55" t="s">
        <v>179</v>
      </c>
      <c r="B65" s="56" t="s">
        <v>178</v>
      </c>
      <c r="C65" s="84">
        <v>960</v>
      </c>
      <c r="D65" s="84">
        <v>960</v>
      </c>
      <c r="E65" s="84">
        <v>959.08</v>
      </c>
      <c r="F65" s="84"/>
    </row>
    <row r="66" spans="1:6" x14ac:dyDescent="0.2">
      <c r="A66" s="49" t="s">
        <v>55</v>
      </c>
      <c r="B66" s="50" t="s">
        <v>56</v>
      </c>
      <c r="C66" s="80">
        <f t="shared" ref="C66:E67" si="2">C67</f>
        <v>3040710</v>
      </c>
      <c r="D66" s="80">
        <f t="shared" si="2"/>
        <v>2989376</v>
      </c>
      <c r="E66" s="80">
        <f t="shared" si="2"/>
        <v>2989361.94</v>
      </c>
      <c r="F66" s="81">
        <f>(E66*100)/D66</f>
        <v>99.999529667729988</v>
      </c>
    </row>
    <row r="67" spans="1:6" x14ac:dyDescent="0.2">
      <c r="A67" s="51" t="s">
        <v>69</v>
      </c>
      <c r="B67" s="52" t="s">
        <v>70</v>
      </c>
      <c r="C67" s="82">
        <f t="shared" si="2"/>
        <v>3040710</v>
      </c>
      <c r="D67" s="82">
        <f t="shared" si="2"/>
        <v>2989376</v>
      </c>
      <c r="E67" s="82">
        <f t="shared" si="2"/>
        <v>2989361.94</v>
      </c>
      <c r="F67" s="81">
        <f>(E67*100)/D67</f>
        <v>99.999529667729988</v>
      </c>
    </row>
    <row r="68" spans="1:6" ht="25.5" x14ac:dyDescent="0.2">
      <c r="A68" s="53" t="s">
        <v>71</v>
      </c>
      <c r="B68" s="54" t="s">
        <v>72</v>
      </c>
      <c r="C68" s="83">
        <f>C69+C70</f>
        <v>3040710</v>
      </c>
      <c r="D68" s="83">
        <f>D69+D70</f>
        <v>2989376</v>
      </c>
      <c r="E68" s="83">
        <f>E69+E70</f>
        <v>2989361.94</v>
      </c>
      <c r="F68" s="83">
        <f>(E68*100)/D68</f>
        <v>99.999529667729988</v>
      </c>
    </row>
    <row r="69" spans="1:6" x14ac:dyDescent="0.2">
      <c r="A69" s="55" t="s">
        <v>73</v>
      </c>
      <c r="B69" s="56" t="s">
        <v>74</v>
      </c>
      <c r="C69" s="84">
        <v>3036081</v>
      </c>
      <c r="D69" s="84">
        <v>2984747</v>
      </c>
      <c r="E69" s="84">
        <v>2984735.13</v>
      </c>
      <c r="F69" s="84"/>
    </row>
    <row r="70" spans="1:6" ht="25.5" x14ac:dyDescent="0.2">
      <c r="A70" s="55" t="s">
        <v>75</v>
      </c>
      <c r="B70" s="56" t="s">
        <v>76</v>
      </c>
      <c r="C70" s="84">
        <v>4629</v>
      </c>
      <c r="D70" s="84">
        <v>4629</v>
      </c>
      <c r="E70" s="84">
        <v>4626.8100000000004</v>
      </c>
      <c r="F70" s="84"/>
    </row>
    <row r="71" spans="1:6" x14ac:dyDescent="0.2">
      <c r="A71" s="48" t="s">
        <v>79</v>
      </c>
      <c r="B71" s="48" t="s">
        <v>198</v>
      </c>
      <c r="C71" s="78">
        <f t="shared" ref="C71:E74" si="3">C72</f>
        <v>398</v>
      </c>
      <c r="D71" s="78">
        <f t="shared" si="3"/>
        <v>398</v>
      </c>
      <c r="E71" s="78">
        <f t="shared" si="3"/>
        <v>162.94</v>
      </c>
      <c r="F71" s="79">
        <f>(E71*100)/D71</f>
        <v>40.939698492462313</v>
      </c>
    </row>
    <row r="72" spans="1:6" x14ac:dyDescent="0.2">
      <c r="A72" s="49" t="s">
        <v>77</v>
      </c>
      <c r="B72" s="50" t="s">
        <v>78</v>
      </c>
      <c r="C72" s="80">
        <f t="shared" si="3"/>
        <v>398</v>
      </c>
      <c r="D72" s="80">
        <f t="shared" si="3"/>
        <v>398</v>
      </c>
      <c r="E72" s="80">
        <f t="shared" si="3"/>
        <v>162.94</v>
      </c>
      <c r="F72" s="81">
        <f>(E72*100)/D72</f>
        <v>40.939698492462313</v>
      </c>
    </row>
    <row r="73" spans="1:6" x14ac:dyDescent="0.2">
      <c r="A73" s="51" t="s">
        <v>94</v>
      </c>
      <c r="B73" s="52" t="s">
        <v>95</v>
      </c>
      <c r="C73" s="82">
        <f t="shared" si="3"/>
        <v>398</v>
      </c>
      <c r="D73" s="82">
        <f t="shared" si="3"/>
        <v>398</v>
      </c>
      <c r="E73" s="82">
        <f t="shared" si="3"/>
        <v>162.94</v>
      </c>
      <c r="F73" s="81">
        <f>(E73*100)/D73</f>
        <v>40.939698492462313</v>
      </c>
    </row>
    <row r="74" spans="1:6" x14ac:dyDescent="0.2">
      <c r="A74" s="53" t="s">
        <v>106</v>
      </c>
      <c r="B74" s="54" t="s">
        <v>107</v>
      </c>
      <c r="C74" s="83">
        <f t="shared" si="3"/>
        <v>398</v>
      </c>
      <c r="D74" s="83">
        <f t="shared" si="3"/>
        <v>398</v>
      </c>
      <c r="E74" s="83">
        <f t="shared" si="3"/>
        <v>162.94</v>
      </c>
      <c r="F74" s="83">
        <f>(E74*100)/D74</f>
        <v>40.939698492462313</v>
      </c>
    </row>
    <row r="75" spans="1:6" x14ac:dyDescent="0.2">
      <c r="A75" s="55" t="s">
        <v>108</v>
      </c>
      <c r="B75" s="56" t="s">
        <v>109</v>
      </c>
      <c r="C75" s="84">
        <v>398</v>
      </c>
      <c r="D75" s="84">
        <v>398</v>
      </c>
      <c r="E75" s="84">
        <v>162.94</v>
      </c>
      <c r="F75" s="84"/>
    </row>
    <row r="76" spans="1:6" x14ac:dyDescent="0.2">
      <c r="A76" s="49" t="s">
        <v>55</v>
      </c>
      <c r="B76" s="50" t="s">
        <v>56</v>
      </c>
      <c r="C76" s="80">
        <f t="shared" ref="C76:E78" si="4">C77</f>
        <v>398</v>
      </c>
      <c r="D76" s="80">
        <f t="shared" si="4"/>
        <v>398</v>
      </c>
      <c r="E76" s="80">
        <f t="shared" si="4"/>
        <v>162.94</v>
      </c>
      <c r="F76" s="81">
        <f>(E76*100)/D76</f>
        <v>40.939698492462313</v>
      </c>
    </row>
    <row r="77" spans="1:6" x14ac:dyDescent="0.2">
      <c r="A77" s="51" t="s">
        <v>63</v>
      </c>
      <c r="B77" s="52" t="s">
        <v>64</v>
      </c>
      <c r="C77" s="82">
        <f t="shared" si="4"/>
        <v>398</v>
      </c>
      <c r="D77" s="82">
        <f t="shared" si="4"/>
        <v>398</v>
      </c>
      <c r="E77" s="82">
        <f t="shared" si="4"/>
        <v>162.94</v>
      </c>
      <c r="F77" s="81">
        <f>(E77*100)/D77</f>
        <v>40.939698492462313</v>
      </c>
    </row>
    <row r="78" spans="1:6" x14ac:dyDescent="0.2">
      <c r="A78" s="53" t="s">
        <v>65</v>
      </c>
      <c r="B78" s="54" t="s">
        <v>66</v>
      </c>
      <c r="C78" s="83">
        <f t="shared" si="4"/>
        <v>398</v>
      </c>
      <c r="D78" s="83">
        <f t="shared" si="4"/>
        <v>398</v>
      </c>
      <c r="E78" s="83">
        <f t="shared" si="4"/>
        <v>162.94</v>
      </c>
      <c r="F78" s="83">
        <f>(E78*100)/D78</f>
        <v>40.939698492462313</v>
      </c>
    </row>
    <row r="79" spans="1:6" x14ac:dyDescent="0.2">
      <c r="A79" s="55" t="s">
        <v>67</v>
      </c>
      <c r="B79" s="56" t="s">
        <v>68</v>
      </c>
      <c r="C79" s="84">
        <v>398</v>
      </c>
      <c r="D79" s="84">
        <v>398</v>
      </c>
      <c r="E79" s="84">
        <v>162.94</v>
      </c>
      <c r="F79" s="84"/>
    </row>
    <row r="80" spans="1:6" x14ac:dyDescent="0.2">
      <c r="A80" s="48" t="s">
        <v>191</v>
      </c>
      <c r="B80" s="48" t="s">
        <v>199</v>
      </c>
      <c r="C80" s="78">
        <f t="shared" ref="C80:E83" si="5">C81</f>
        <v>13000</v>
      </c>
      <c r="D80" s="78">
        <f t="shared" si="5"/>
        <v>13498</v>
      </c>
      <c r="E80" s="78">
        <f t="shared" si="5"/>
        <v>13497.81</v>
      </c>
      <c r="F80" s="79">
        <f>(E80*100)/D80</f>
        <v>99.998592384056892</v>
      </c>
    </row>
    <row r="81" spans="1:6" x14ac:dyDescent="0.2">
      <c r="A81" s="49" t="s">
        <v>77</v>
      </c>
      <c r="B81" s="50" t="s">
        <v>78</v>
      </c>
      <c r="C81" s="80">
        <f t="shared" si="5"/>
        <v>13000</v>
      </c>
      <c r="D81" s="80">
        <f t="shared" si="5"/>
        <v>13498</v>
      </c>
      <c r="E81" s="80">
        <f t="shared" si="5"/>
        <v>13497.81</v>
      </c>
      <c r="F81" s="81">
        <f>(E81*100)/D81</f>
        <v>99.998592384056892</v>
      </c>
    </row>
    <row r="82" spans="1:6" x14ac:dyDescent="0.2">
      <c r="A82" s="51" t="s">
        <v>94</v>
      </c>
      <c r="B82" s="52" t="s">
        <v>95</v>
      </c>
      <c r="C82" s="82">
        <f t="shared" si="5"/>
        <v>13000</v>
      </c>
      <c r="D82" s="82">
        <f t="shared" si="5"/>
        <v>13498</v>
      </c>
      <c r="E82" s="82">
        <f t="shared" si="5"/>
        <v>13497.81</v>
      </c>
      <c r="F82" s="81">
        <f>(E82*100)/D82</f>
        <v>99.998592384056892</v>
      </c>
    </row>
    <row r="83" spans="1:6" x14ac:dyDescent="0.2">
      <c r="A83" s="53" t="s">
        <v>118</v>
      </c>
      <c r="B83" s="54" t="s">
        <v>119</v>
      </c>
      <c r="C83" s="83">
        <f t="shared" si="5"/>
        <v>13000</v>
      </c>
      <c r="D83" s="83">
        <f t="shared" si="5"/>
        <v>13498</v>
      </c>
      <c r="E83" s="83">
        <f t="shared" si="5"/>
        <v>13497.81</v>
      </c>
      <c r="F83" s="83">
        <f>(E83*100)/D83</f>
        <v>99.998592384056892</v>
      </c>
    </row>
    <row r="84" spans="1:6" x14ac:dyDescent="0.2">
      <c r="A84" s="55" t="s">
        <v>132</v>
      </c>
      <c r="B84" s="56" t="s">
        <v>133</v>
      </c>
      <c r="C84" s="84">
        <v>13000</v>
      </c>
      <c r="D84" s="84">
        <v>13498</v>
      </c>
      <c r="E84" s="84">
        <v>13497.81</v>
      </c>
      <c r="F84" s="84"/>
    </row>
    <row r="85" spans="1:6" x14ac:dyDescent="0.2">
      <c r="A85" s="49" t="s">
        <v>55</v>
      </c>
      <c r="B85" s="50" t="s">
        <v>56</v>
      </c>
      <c r="C85" s="80">
        <f t="shared" ref="C85:E87" si="6">C86</f>
        <v>13000</v>
      </c>
      <c r="D85" s="80">
        <f t="shared" si="6"/>
        <v>13498</v>
      </c>
      <c r="E85" s="80">
        <f t="shared" si="6"/>
        <v>13497.81</v>
      </c>
      <c r="F85" s="81">
        <f>(E85*100)/D85</f>
        <v>99.998592384056892</v>
      </c>
    </row>
    <row r="86" spans="1:6" x14ac:dyDescent="0.2">
      <c r="A86" s="51" t="s">
        <v>57</v>
      </c>
      <c r="B86" s="52" t="s">
        <v>58</v>
      </c>
      <c r="C86" s="82">
        <f t="shared" si="6"/>
        <v>13000</v>
      </c>
      <c r="D86" s="82">
        <f t="shared" si="6"/>
        <v>13498</v>
      </c>
      <c r="E86" s="82">
        <f t="shared" si="6"/>
        <v>13497.81</v>
      </c>
      <c r="F86" s="81">
        <f>(E86*100)/D86</f>
        <v>99.998592384056892</v>
      </c>
    </row>
    <row r="87" spans="1:6" x14ac:dyDescent="0.2">
      <c r="A87" s="53" t="s">
        <v>59</v>
      </c>
      <c r="B87" s="54" t="s">
        <v>60</v>
      </c>
      <c r="C87" s="83">
        <f t="shared" si="6"/>
        <v>13000</v>
      </c>
      <c r="D87" s="83">
        <f t="shared" si="6"/>
        <v>13498</v>
      </c>
      <c r="E87" s="83">
        <f t="shared" si="6"/>
        <v>13497.81</v>
      </c>
      <c r="F87" s="83">
        <f>(E87*100)/D87</f>
        <v>99.998592384056892</v>
      </c>
    </row>
    <row r="88" spans="1:6" x14ac:dyDescent="0.2">
      <c r="A88" s="55" t="s">
        <v>61</v>
      </c>
      <c r="B88" s="56" t="s">
        <v>62</v>
      </c>
      <c r="C88" s="84">
        <v>13000</v>
      </c>
      <c r="D88" s="84">
        <v>13498</v>
      </c>
      <c r="E88" s="84">
        <v>13497.81</v>
      </c>
      <c r="F88" s="84"/>
    </row>
    <row r="89" spans="1:6" ht="38.25" x14ac:dyDescent="0.2">
      <c r="A89" s="47" t="s">
        <v>200</v>
      </c>
      <c r="B89" s="47" t="s">
        <v>201</v>
      </c>
      <c r="C89" s="47"/>
      <c r="D89" s="47" t="s">
        <v>194</v>
      </c>
      <c r="E89" s="47" t="s">
        <v>195</v>
      </c>
      <c r="F89" s="47" t="s">
        <v>196</v>
      </c>
    </row>
    <row r="90" spans="1:6" x14ac:dyDescent="0.2">
      <c r="A90" s="48" t="s">
        <v>190</v>
      </c>
      <c r="B90" s="48" t="s">
        <v>197</v>
      </c>
      <c r="C90" s="78">
        <f t="shared" ref="C90:E93" si="7">C91</f>
        <v>7963</v>
      </c>
      <c r="D90" s="78">
        <f t="shared" si="7"/>
        <v>7082</v>
      </c>
      <c r="E90" s="78">
        <f t="shared" si="7"/>
        <v>7081.04</v>
      </c>
      <c r="F90" s="79">
        <f>(E90*100)/D90</f>
        <v>99.986444507201355</v>
      </c>
    </row>
    <row r="91" spans="1:6" x14ac:dyDescent="0.2">
      <c r="A91" s="49" t="s">
        <v>77</v>
      </c>
      <c r="B91" s="50" t="s">
        <v>78</v>
      </c>
      <c r="C91" s="80">
        <f t="shared" si="7"/>
        <v>7963</v>
      </c>
      <c r="D91" s="80">
        <f t="shared" si="7"/>
        <v>7082</v>
      </c>
      <c r="E91" s="80">
        <f t="shared" si="7"/>
        <v>7081.04</v>
      </c>
      <c r="F91" s="81">
        <f>(E91*100)/D91</f>
        <v>99.986444507201355</v>
      </c>
    </row>
    <row r="92" spans="1:6" x14ac:dyDescent="0.2">
      <c r="A92" s="51" t="s">
        <v>94</v>
      </c>
      <c r="B92" s="52" t="s">
        <v>95</v>
      </c>
      <c r="C92" s="82">
        <f t="shared" si="7"/>
        <v>7963</v>
      </c>
      <c r="D92" s="82">
        <f t="shared" si="7"/>
        <v>7082</v>
      </c>
      <c r="E92" s="82">
        <f t="shared" si="7"/>
        <v>7081.04</v>
      </c>
      <c r="F92" s="81">
        <f>(E92*100)/D92</f>
        <v>99.986444507201355</v>
      </c>
    </row>
    <row r="93" spans="1:6" x14ac:dyDescent="0.2">
      <c r="A93" s="53" t="s">
        <v>118</v>
      </c>
      <c r="B93" s="54" t="s">
        <v>119</v>
      </c>
      <c r="C93" s="83">
        <f t="shared" si="7"/>
        <v>7963</v>
      </c>
      <c r="D93" s="83">
        <f t="shared" si="7"/>
        <v>7082</v>
      </c>
      <c r="E93" s="83">
        <f t="shared" si="7"/>
        <v>7081.04</v>
      </c>
      <c r="F93" s="83">
        <f>(E93*100)/D93</f>
        <v>99.986444507201355</v>
      </c>
    </row>
    <row r="94" spans="1:6" x14ac:dyDescent="0.2">
      <c r="A94" s="55" t="s">
        <v>120</v>
      </c>
      <c r="B94" s="56" t="s">
        <v>121</v>
      </c>
      <c r="C94" s="84">
        <v>7963</v>
      </c>
      <c r="D94" s="84">
        <v>7082</v>
      </c>
      <c r="E94" s="84">
        <v>7081.04</v>
      </c>
      <c r="F94" s="84"/>
    </row>
    <row r="95" spans="1:6" x14ac:dyDescent="0.2">
      <c r="A95" s="49" t="s">
        <v>55</v>
      </c>
      <c r="B95" s="50" t="s">
        <v>56</v>
      </c>
      <c r="C95" s="80">
        <f t="shared" ref="C95:E97" si="8">C96</f>
        <v>7963</v>
      </c>
      <c r="D95" s="80">
        <f t="shared" si="8"/>
        <v>7082</v>
      </c>
      <c r="E95" s="80">
        <f t="shared" si="8"/>
        <v>7081.04</v>
      </c>
      <c r="F95" s="81">
        <f>(E95*100)/D95</f>
        <v>99.986444507201355</v>
      </c>
    </row>
    <row r="96" spans="1:6" x14ac:dyDescent="0.2">
      <c r="A96" s="51" t="s">
        <v>69</v>
      </c>
      <c r="B96" s="52" t="s">
        <v>70</v>
      </c>
      <c r="C96" s="82">
        <f t="shared" si="8"/>
        <v>7963</v>
      </c>
      <c r="D96" s="82">
        <f t="shared" si="8"/>
        <v>7082</v>
      </c>
      <c r="E96" s="82">
        <f t="shared" si="8"/>
        <v>7081.04</v>
      </c>
      <c r="F96" s="81">
        <f>(E96*100)/D96</f>
        <v>99.986444507201355</v>
      </c>
    </row>
    <row r="97" spans="1:6" ht="25.5" x14ac:dyDescent="0.2">
      <c r="A97" s="53" t="s">
        <v>71</v>
      </c>
      <c r="B97" s="54" t="s">
        <v>72</v>
      </c>
      <c r="C97" s="83">
        <f t="shared" si="8"/>
        <v>7963</v>
      </c>
      <c r="D97" s="83">
        <f t="shared" si="8"/>
        <v>7082</v>
      </c>
      <c r="E97" s="83">
        <f t="shared" si="8"/>
        <v>7081.04</v>
      </c>
      <c r="F97" s="83">
        <f>(E97*100)/D97</f>
        <v>99.986444507201355</v>
      </c>
    </row>
    <row r="98" spans="1:6" x14ac:dyDescent="0.2">
      <c r="A98" s="55" t="s">
        <v>73</v>
      </c>
      <c r="B98" s="56" t="s">
        <v>74</v>
      </c>
      <c r="C98" s="84">
        <v>7963</v>
      </c>
      <c r="D98" s="84">
        <v>7082</v>
      </c>
      <c r="E98" s="84">
        <v>7081.04</v>
      </c>
      <c r="F98" s="84"/>
    </row>
    <row r="99" spans="1:6" s="57" customFormat="1" x14ac:dyDescent="0.2"/>
    <row r="100" spans="1:6" s="57" customFormat="1" x14ac:dyDescent="0.2"/>
    <row r="101" spans="1:6" s="57" customFormat="1" x14ac:dyDescent="0.2"/>
    <row r="102" spans="1:6" s="57" customFormat="1" x14ac:dyDescent="0.2"/>
    <row r="103" spans="1:6" s="57" customFormat="1" x14ac:dyDescent="0.2"/>
    <row r="104" spans="1:6" s="57" customFormat="1" x14ac:dyDescent="0.2"/>
    <row r="105" spans="1:6" s="57" customFormat="1" x14ac:dyDescent="0.2"/>
    <row r="106" spans="1:6" s="57" customFormat="1" x14ac:dyDescent="0.2"/>
    <row r="107" spans="1:6" s="57" customFormat="1" x14ac:dyDescent="0.2"/>
    <row r="108" spans="1:6" s="57" customFormat="1" x14ac:dyDescent="0.2"/>
    <row r="109" spans="1:6" s="57" customFormat="1" x14ac:dyDescent="0.2"/>
    <row r="110" spans="1:6" s="57" customFormat="1" x14ac:dyDescent="0.2"/>
    <row r="111" spans="1:6" s="57" customFormat="1" x14ac:dyDescent="0.2"/>
    <row r="112" spans="1:6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="57" customFormat="1" x14ac:dyDescent="0.2"/>
    <row r="1218" s="57" customFormat="1" x14ac:dyDescent="0.2"/>
    <row r="1219" s="57" customFormat="1" x14ac:dyDescent="0.2"/>
    <row r="1220" s="57" customFormat="1" x14ac:dyDescent="0.2"/>
    <row r="1221" s="57" customFormat="1" x14ac:dyDescent="0.2"/>
    <row r="1222" s="57" customFormat="1" x14ac:dyDescent="0.2"/>
    <row r="1223" s="57" customFormat="1" x14ac:dyDescent="0.2"/>
    <row r="1224" s="57" customFormat="1" x14ac:dyDescent="0.2"/>
    <row r="1225" s="57" customFormat="1" x14ac:dyDescent="0.2"/>
    <row r="1226" s="57" customFormat="1" x14ac:dyDescent="0.2"/>
    <row r="1227" s="57" customFormat="1" x14ac:dyDescent="0.2"/>
    <row r="1228" s="57" customFormat="1" x14ac:dyDescent="0.2"/>
    <row r="1229" s="57" customFormat="1" x14ac:dyDescent="0.2"/>
    <row r="1230" s="57" customFormat="1" x14ac:dyDescent="0.2"/>
    <row r="1231" s="57" customFormat="1" x14ac:dyDescent="0.2"/>
    <row r="1232" s="57" customFormat="1" x14ac:dyDescent="0.2"/>
    <row r="1233" spans="1:3" s="57" customFormat="1" x14ac:dyDescent="0.2"/>
    <row r="1234" spans="1:3" s="57" customFormat="1" x14ac:dyDescent="0.2"/>
    <row r="1235" spans="1:3" s="57" customFormat="1" x14ac:dyDescent="0.2"/>
    <row r="1236" spans="1:3" s="57" customFormat="1" x14ac:dyDescent="0.2"/>
    <row r="1237" spans="1:3" s="57" customFormat="1" x14ac:dyDescent="0.2"/>
    <row r="1238" spans="1:3" s="57" customFormat="1" x14ac:dyDescent="0.2"/>
    <row r="1239" spans="1:3" x14ac:dyDescent="0.2">
      <c r="A1239" s="57"/>
      <c r="B1239" s="57"/>
      <c r="C1239" s="57"/>
    </row>
    <row r="1240" spans="1:3" x14ac:dyDescent="0.2">
      <c r="A1240" s="57"/>
      <c r="B1240" s="57"/>
      <c r="C1240" s="57"/>
    </row>
    <row r="1241" spans="1:3" x14ac:dyDescent="0.2">
      <c r="A1241" s="57"/>
      <c r="B1241" s="57"/>
      <c r="C1241" s="57"/>
    </row>
    <row r="1242" spans="1:3" x14ac:dyDescent="0.2">
      <c r="A1242" s="57"/>
      <c r="B1242" s="57"/>
      <c r="C1242" s="57"/>
    </row>
    <row r="1243" spans="1:3" x14ac:dyDescent="0.2">
      <c r="A1243" s="57"/>
      <c r="B1243" s="57"/>
      <c r="C1243" s="57"/>
    </row>
    <row r="1244" spans="1:3" x14ac:dyDescent="0.2">
      <c r="A1244" s="57"/>
      <c r="B1244" s="57"/>
      <c r="C1244" s="57"/>
    </row>
    <row r="1245" spans="1:3" x14ac:dyDescent="0.2">
      <c r="A1245" s="57"/>
      <c r="B1245" s="57"/>
      <c r="C1245" s="57"/>
    </row>
    <row r="1246" spans="1:3" x14ac:dyDescent="0.2">
      <c r="A1246" s="57"/>
      <c r="B1246" s="57"/>
      <c r="C1246" s="57"/>
    </row>
    <row r="1247" spans="1:3" x14ac:dyDescent="0.2">
      <c r="A1247" s="57"/>
      <c r="B1247" s="57"/>
      <c r="C1247" s="57"/>
    </row>
    <row r="1248" spans="1:3" x14ac:dyDescent="0.2">
      <c r="A1248" s="57"/>
      <c r="B1248" s="57"/>
      <c r="C1248" s="57"/>
    </row>
    <row r="1249" spans="1:3" x14ac:dyDescent="0.2">
      <c r="A1249" s="57"/>
      <c r="B1249" s="57"/>
      <c r="C1249" s="57"/>
    </row>
    <row r="1250" spans="1:3" x14ac:dyDescent="0.2">
      <c r="A1250" s="57"/>
      <c r="B1250" s="57"/>
      <c r="C1250" s="57"/>
    </row>
    <row r="1251" spans="1:3" x14ac:dyDescent="0.2">
      <c r="A1251" s="57"/>
      <c r="B1251" s="57"/>
      <c r="C1251" s="57"/>
    </row>
    <row r="1252" spans="1:3" x14ac:dyDescent="0.2">
      <c r="A1252" s="57"/>
      <c r="B1252" s="57"/>
      <c r="C1252" s="57"/>
    </row>
    <row r="1253" spans="1:3" x14ac:dyDescent="0.2">
      <c r="A1253" s="57"/>
      <c r="B1253" s="57"/>
      <c r="C1253" s="57"/>
    </row>
    <row r="1254" spans="1:3" x14ac:dyDescent="0.2">
      <c r="A1254" s="57"/>
      <c r="B1254" s="57"/>
      <c r="C1254" s="57"/>
    </row>
    <row r="1255" spans="1:3" x14ac:dyDescent="0.2">
      <c r="A1255" s="57"/>
      <c r="B1255" s="57"/>
      <c r="C1255" s="57"/>
    </row>
    <row r="1256" spans="1:3" x14ac:dyDescent="0.2">
      <c r="A1256" s="57"/>
      <c r="B1256" s="57"/>
      <c r="C1256" s="57"/>
    </row>
    <row r="1257" spans="1:3" x14ac:dyDescent="0.2">
      <c r="A1257" s="57"/>
      <c r="B1257" s="57"/>
      <c r="C1257" s="57"/>
    </row>
    <row r="1258" spans="1:3" x14ac:dyDescent="0.2">
      <c r="A1258" s="57"/>
      <c r="B1258" s="57"/>
      <c r="C1258" s="57"/>
    </row>
    <row r="1259" spans="1:3" x14ac:dyDescent="0.2">
      <c r="A1259" s="57"/>
      <c r="B1259" s="57"/>
      <c r="C1259" s="57"/>
    </row>
    <row r="1260" spans="1:3" x14ac:dyDescent="0.2">
      <c r="A1260" s="57"/>
      <c r="B1260" s="57"/>
      <c r="C1260" s="57"/>
    </row>
    <row r="1261" spans="1:3" x14ac:dyDescent="0.2">
      <c r="A1261" s="57"/>
      <c r="B1261" s="57"/>
      <c r="C1261" s="57"/>
    </row>
    <row r="1262" spans="1:3" x14ac:dyDescent="0.2">
      <c r="A1262" s="57"/>
      <c r="B1262" s="57"/>
      <c r="C1262" s="57"/>
    </row>
    <row r="1263" spans="1:3" x14ac:dyDescent="0.2">
      <c r="A1263" s="57"/>
      <c r="B1263" s="57"/>
      <c r="C1263" s="57"/>
    </row>
    <row r="1264" spans="1:3" x14ac:dyDescent="0.2">
      <c r="A1264" s="57"/>
      <c r="B1264" s="57"/>
      <c r="C1264" s="57"/>
    </row>
    <row r="1265" spans="1:3" x14ac:dyDescent="0.2">
      <c r="A1265" s="57"/>
      <c r="B1265" s="57"/>
      <c r="C1265" s="57"/>
    </row>
    <row r="1266" spans="1:3" x14ac:dyDescent="0.2">
      <c r="A1266" s="57"/>
      <c r="B1266" s="57"/>
      <c r="C1266" s="57"/>
    </row>
    <row r="1267" spans="1:3" x14ac:dyDescent="0.2">
      <c r="A1267" s="57"/>
      <c r="B1267" s="57"/>
      <c r="C1267" s="57"/>
    </row>
    <row r="1268" spans="1:3" x14ac:dyDescent="0.2">
      <c r="A1268" s="57"/>
      <c r="B1268" s="57"/>
      <c r="C1268" s="57"/>
    </row>
    <row r="1269" spans="1:3" x14ac:dyDescent="0.2">
      <c r="A1269" s="57"/>
      <c r="B1269" s="57"/>
      <c r="C1269" s="57"/>
    </row>
    <row r="1270" spans="1:3" x14ac:dyDescent="0.2">
      <c r="A1270" s="57"/>
      <c r="B1270" s="57"/>
      <c r="C1270" s="57"/>
    </row>
    <row r="1271" spans="1:3" x14ac:dyDescent="0.2">
      <c r="A1271" s="57"/>
      <c r="B1271" s="57"/>
      <c r="C1271" s="57"/>
    </row>
    <row r="1272" spans="1:3" x14ac:dyDescent="0.2">
      <c r="A1272" s="57"/>
      <c r="B1272" s="57"/>
      <c r="C1272" s="57"/>
    </row>
    <row r="1273" spans="1:3" x14ac:dyDescent="0.2">
      <c r="A1273" s="57"/>
      <c r="B1273" s="57"/>
      <c r="C1273" s="57"/>
    </row>
    <row r="1274" spans="1:3" x14ac:dyDescent="0.2">
      <c r="A1274" s="57"/>
      <c r="B1274" s="57"/>
      <c r="C1274" s="57"/>
    </row>
    <row r="1275" spans="1:3" x14ac:dyDescent="0.2">
      <c r="A1275" s="57"/>
      <c r="B1275" s="57"/>
      <c r="C1275" s="57"/>
    </row>
    <row r="1276" spans="1:3" x14ac:dyDescent="0.2">
      <c r="A1276" s="40"/>
      <c r="B1276" s="40"/>
      <c r="C1276" s="40"/>
    </row>
    <row r="1277" spans="1:3" x14ac:dyDescent="0.2">
      <c r="A1277" s="40"/>
      <c r="B1277" s="40"/>
      <c r="C1277" s="40"/>
    </row>
    <row r="1278" spans="1:3" x14ac:dyDescent="0.2">
      <c r="A1278" s="40"/>
      <c r="B1278" s="40"/>
      <c r="C1278" s="40"/>
    </row>
    <row r="1279" spans="1:3" x14ac:dyDescent="0.2">
      <c r="A1279" s="40"/>
      <c r="B1279" s="40"/>
      <c r="C1279" s="40"/>
    </row>
    <row r="1280" spans="1:3" x14ac:dyDescent="0.2">
      <c r="A1280" s="40"/>
      <c r="B1280" s="40"/>
      <c r="C1280" s="40"/>
    </row>
    <row r="1281" s="40" customFormat="1" x14ac:dyDescent="0.2"/>
    <row r="1282" s="40" customFormat="1" x14ac:dyDescent="0.2"/>
    <row r="1283" s="40" customFormat="1" x14ac:dyDescent="0.2"/>
    <row r="1284" s="40" customFormat="1" x14ac:dyDescent="0.2"/>
    <row r="1285" s="40" customFormat="1" x14ac:dyDescent="0.2"/>
    <row r="1286" s="40" customFormat="1" x14ac:dyDescent="0.2"/>
    <row r="1287" s="40" customFormat="1" x14ac:dyDescent="0.2"/>
    <row r="1288" s="40" customFormat="1" x14ac:dyDescent="0.2"/>
    <row r="1289" s="40" customFormat="1" x14ac:dyDescent="0.2"/>
    <row r="1290" s="40" customFormat="1" x14ac:dyDescent="0.2"/>
    <row r="1291" s="40" customFormat="1" x14ac:dyDescent="0.2"/>
    <row r="1292" s="40" customFormat="1" x14ac:dyDescent="0.2"/>
    <row r="1293" s="40" customFormat="1" x14ac:dyDescent="0.2"/>
    <row r="1294" s="40" customFormat="1" x14ac:dyDescent="0.2"/>
    <row r="1295" s="40" customFormat="1" x14ac:dyDescent="0.2"/>
    <row r="1296" s="40" customFormat="1" x14ac:dyDescent="0.2"/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  <row r="7933" s="40" customFormat="1" x14ac:dyDescent="0.2"/>
    <row r="7934" s="40" customFormat="1" x14ac:dyDescent="0.2"/>
    <row r="7935" s="40" customFormat="1" x14ac:dyDescent="0.2"/>
    <row r="7936" s="40" customFormat="1" x14ac:dyDescent="0.2"/>
    <row r="7937" s="40" customFormat="1" x14ac:dyDescent="0.2"/>
    <row r="7938" s="40" customFormat="1" x14ac:dyDescent="0.2"/>
    <row r="7939" s="40" customFormat="1" x14ac:dyDescent="0.2"/>
    <row r="7940" s="40" customFormat="1" x14ac:dyDescent="0.2"/>
    <row r="7941" s="40" customFormat="1" x14ac:dyDescent="0.2"/>
    <row r="7942" s="40" customFormat="1" x14ac:dyDescent="0.2"/>
    <row r="7943" s="40" customFormat="1" x14ac:dyDescent="0.2"/>
    <row r="7944" s="40" customFormat="1" x14ac:dyDescent="0.2"/>
    <row r="7945" s="40" customFormat="1" x14ac:dyDescent="0.2"/>
    <row r="7946" s="40" customFormat="1" x14ac:dyDescent="0.2"/>
    <row r="7947" s="40" customFormat="1" x14ac:dyDescent="0.2"/>
    <row r="7948" s="40" customFormat="1" x14ac:dyDescent="0.2"/>
    <row r="7949" s="40" customFormat="1" x14ac:dyDescent="0.2"/>
    <row r="7950" s="40" customFormat="1" x14ac:dyDescent="0.2"/>
    <row r="7951" s="40" customFormat="1" x14ac:dyDescent="0.2"/>
    <row r="7952" s="40" customFormat="1" x14ac:dyDescent="0.2"/>
    <row r="7953" s="40" customFormat="1" x14ac:dyDescent="0.2"/>
    <row r="7954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9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Ljubica Juric</cp:lastModifiedBy>
  <cp:lastPrinted>2024-03-28T13:30:34Z</cp:lastPrinted>
  <dcterms:created xsi:type="dcterms:W3CDTF">2022-08-12T12:51:27Z</dcterms:created>
  <dcterms:modified xsi:type="dcterms:W3CDTF">2024-03-29T10:13:07Z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