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maric1\Desktop\"/>
    </mc:Choice>
  </mc:AlternateContent>
  <xr:revisionPtr revIDLastSave="0" documentId="13_ncr:1_{F4E75C10-AAC5-4929-8A3D-127DF2278B4D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dio'!$A$1:$F$84</definedName>
    <definedName name="_xlnm.Print_Area" localSheetId="0">SAŽETAK!$A$2:$L$27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3" i="15"/>
  <c r="E83" i="15"/>
  <c r="D83" i="15"/>
  <c r="C83" i="15"/>
  <c r="F82" i="15"/>
  <c r="E82" i="15"/>
  <c r="D82" i="15"/>
  <c r="C82" i="15"/>
  <c r="F81" i="15"/>
  <c r="E81" i="15"/>
  <c r="D81" i="15"/>
  <c r="C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<sst xmlns="http://schemas.openxmlformats.org/spreadsheetml/2006/main" count="403" uniqueCount="187">
  <si>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</si>
  <si>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</si>
  <si>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</si>
  <si>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</si>
  <si>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</si>
  <si>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</si>
  <si>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</si>
  <si>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</si>
  <si>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</si>
  <si>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</si>
  <si>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</si>
  <si>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</si>
  <si>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</si>
  <si>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</si>
  <si>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</si>
  <si>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</si>
  <si>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</si>
  <si>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</si>
  <si>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</si>
  <si>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</si>
  <si>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</si>
  <si>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</si>
  <si>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</si>
  <si>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</si>
  <si>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</si>
  <si>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</si>
  <si>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</si>
  <si>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</si>
  <si>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</si>
  <si>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</si>
  <si>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</si>
  <si>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</si>
  <si>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</si>
  <si>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</si>
  <si>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</si>
  <si>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</si>
  <si>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</si>
  <si>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</si>
  <si>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</si>
  <si>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</si>
  <si>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</si>
  <si>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</si>
  <si>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</si>
  <si>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</si>
  <si>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</si>
  <si>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</si>
  <si>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</si>
  <si>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</si>
  <si>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</si>
  <si>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</si>
  <si>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</si>
  <si>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</si>
  <si>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</si>
  <si>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</si>
  <si>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</si>
  <si>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</si>
  <si>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</si>
  <si>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</si>
  <si>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</si>
  <si>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</si>
  <si>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</si>
  <si>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</si>
  <si>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</si>
  <si>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</si>
  <si>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</si>
  <si>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</si>
  <si>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</si>
  <si>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</si>
  <si>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</si>
  <si>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</si>
  <si>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</si>
  <si>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</si>
  <si>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</si>
  <si>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</si>
  <si>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</si>
  <si>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</si>
  <si>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</si>
  <si>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</si>
  <si>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</si>
  <si>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</si>
  <si>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</si>
  <si>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</si>
  <si>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</si>
  <si>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</si>
  <si>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</si>
  <si>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</si>
  <si>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</si>
  <si>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</si>
  <si>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</si>
  <si>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</si>
  <si>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</si>
  <si>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</si>
  <si>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</si>
  <si>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</si>
  <si>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</si>
  <si>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</si>
  <si>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</si>
  <si>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</si>
  <si>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</si>
  <si>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</si>
  <si>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</si>
  <si>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</si>
  <si>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</si>
  <si>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</si>
  <si>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</si>
  <si>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</si>
  <si>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</si>
  <si>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</si>
  <si>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</si>
  <si>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</si>
  <si>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</si>
  <si>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</si>
  <si>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</si>
  <si>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</si>
  <si>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</si>
  <si>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</si>
  <si>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</si>
  <si>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</si>
  <si>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</si>
  <si>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</si>
  <si>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</si>
  <si>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</si>
  <si>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</si>
  <si>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</si>
  <si>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</si>
  <si>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</si>
  <si>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</si>
  <si>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</si>
  <si>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</si>
  <si>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</si>
  <si>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</si>
  <si>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</si>
  <si>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</si>
  <si>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</si>
  <si>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</si>
  <si>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</si>
  <si>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</si>
  <si>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</si>
  <si>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</si>
  <si>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</si>
  <si>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</si>
  <si>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</si>
  <si>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</si>
  <si>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</si>
  <si>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</si>
  <si>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</si>
  <si>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</si>
  <si>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</si>
  <si>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</si>
  <si>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</si>
  <si>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</si>
  <si>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</si>
  <si>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</si>
  <si>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</si>
  <si>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</si>
  <si>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</si>
  <si>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</si>
  <si>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</si>
  <si>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</si>
  <si>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</si>
  <si>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</si>
  <si>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</si>
  <si>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</si>
  <si>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</si>
  <si>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</si>
  <si>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</si>
  <si>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</si>
  <si>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</si>
  <si>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</si>
  <si>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</si>
  <si>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</si>
  <si>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</si>
  <si>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</si>
  <si>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65 Županijski sudovi</t>
  </si>
  <si>
    <t>20778 SLAVONSKI BROD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</si>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</sst>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6" t="s">
        <v>8</v>
      </c>
      <c r="C10" s="102"/>
      <c r="D10" s="102"/>
      <c r="E10" s="102"/>
      <c r="F10" s="98"/>
      <c r="G10" s="85">
        <v>1583678.38</v>
      </c>
      <c r="H10" s="86">
        <v>1960662</v>
      </c>
      <c r="I10" s="86">
        <v>2218859</v>
      </c>
      <c r="J10" s="86">
        <v>2203939.4700000002</v>
      </c>
      <c r="K10" s="86"/>
      <c r="L10" s="86"/>
    </row>
    <row r="11" spans="2:13" x14ac:dyDescent="0.25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00"/>
      <c r="D12" s="100"/>
      <c r="E12" s="100"/>
      <c r="F12" s="110"/>
      <c r="G12" s="87">
        <f>G10+G11</f>
        <v>1583678.38</v>
      </c>
      <c r="H12" s="87">
        <f t="shared" ref="H12:J12" si="0">H10+H11</f>
        <v>1960662</v>
      </c>
      <c r="I12" s="87">
        <f t="shared" si="0"/>
        <v>2218859</v>
      </c>
      <c r="J12" s="87">
        <f t="shared" si="0"/>
        <v>2203939.4700000002</v>
      </c>
      <c r="K12" s="88">
        <f>J12/G12*100</f>
        <v>139.165849444759</v>
      </c>
      <c r="L12" s="88">
        <f>J12/I12*100</f>
        <v>99.327603511534591</v>
      </c>
    </row>
    <row r="13" spans="2:13" x14ac:dyDescent="0.25">
      <c r="B13" s="101" t="s">
        <v>9</v>
      </c>
      <c r="C13" s="102"/>
      <c r="D13" s="102"/>
      <c r="E13" s="102"/>
      <c r="F13" s="102"/>
      <c r="G13" s="89">
        <v>1577438.71</v>
      </c>
      <c r="H13" s="86">
        <v>1852662</v>
      </c>
      <c r="I13" s="86">
        <v>2097627</v>
      </c>
      <c r="J13" s="86">
        <v>2082584.95</v>
      </c>
      <c r="K13" s="86"/>
      <c r="L13" s="86"/>
    </row>
    <row r="14" spans="2:13" x14ac:dyDescent="0.25">
      <c r="B14" s="97" t="s">
        <v>10</v>
      </c>
      <c r="C14" s="98"/>
      <c r="D14" s="98"/>
      <c r="E14" s="98"/>
      <c r="F14" s="98"/>
      <c r="G14" s="85">
        <v>6239.67</v>
      </c>
      <c r="H14" s="86">
        <v>108000</v>
      </c>
      <c r="I14" s="86">
        <v>121232</v>
      </c>
      <c r="J14" s="86">
        <v>121230.42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1583678.38</v>
      </c>
      <c r="H15" s="87">
        <f t="shared" ref="H15:J15" si="1">H13+H14</f>
        <v>1960662</v>
      </c>
      <c r="I15" s="87">
        <f t="shared" si="1"/>
        <v>2218859</v>
      </c>
      <c r="J15" s="87">
        <f t="shared" si="1"/>
        <v>2203815.37</v>
      </c>
      <c r="K15" s="88">
        <f>J15/G15*100</f>
        <v>139.15801325771699</v>
      </c>
      <c r="L15" s="88">
        <f>J15/I15*100</f>
        <v>99.322010546862202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124.10000000009313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6" t="s">
        <v>5</v>
      </c>
      <c r="C24" s="102"/>
      <c r="D24" s="102"/>
      <c r="E24" s="102"/>
      <c r="F24" s="102"/>
      <c r="G24" s="89">
        <v>79.63</v>
      </c>
      <c r="H24" s="95">
        <v>38.65</v>
      </c>
      <c r="I24" s="95">
        <v>38.65</v>
      </c>
      <c r="J24" s="95">
        <v>38.65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6" t="s">
        <v>27</v>
      </c>
      <c r="C25" s="102"/>
      <c r="D25" s="102"/>
      <c r="E25" s="102"/>
      <c r="F25" s="102"/>
      <c r="G25" s="89">
        <f>-(38.65)</f>
        <v>-38.65</v>
      </c>
      <c r="H25" s="95">
        <f>-(119.46+43.29)</f>
        <v>-162.75</v>
      </c>
      <c r="I25" s="95">
        <v>-162.75</v>
      </c>
      <c r="J25" s="95">
        <v>-162.75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29</v>
      </c>
      <c r="C26" s="104"/>
      <c r="D26" s="104"/>
      <c r="E26" s="104"/>
      <c r="F26" s="105"/>
      <c r="G26" s="94">
        <f>G24+G25</f>
        <v>40.98</v>
      </c>
      <c r="H26" s="94">
        <f t="shared" ref="H26:J26" si="4">H24+H25</f>
        <v>-124.1</v>
      </c>
      <c r="I26" s="94">
        <f t="shared" si="4"/>
        <v>-124.1</v>
      </c>
      <c r="J26" s="94">
        <f t="shared" si="4"/>
        <v>-124.1</v>
      </c>
      <c r="K26" s="93">
        <f>J26/G26*100</f>
        <v>-302.83064909712056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40.98</v>
      </c>
      <c r="H27" s="94">
        <f t="shared" ref="H27:J27" si="5">H16+H26</f>
        <v>-124.1</v>
      </c>
      <c r="I27" s="94">
        <f t="shared" si="5"/>
        <v>-124.1</v>
      </c>
      <c r="J27" s="94">
        <f t="shared" si="5"/>
        <v>9.3137941803433932E-11</v>
      </c>
      <c r="K27" s="93">
        <f>J27/G27*100</f>
        <v>2.2727657833927267E-10</v>
      </c>
      <c r="L27" s="93">
        <f>J27/I27*100</f>
        <v>-7.5050718616788028E-11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1583678.38</v>
      </c>
      <c r="H10" s="65">
        <f>H11</f>
        <v>1960662</v>
      </c>
      <c r="I10" s="65">
        <f>I11</f>
        <v>2218859</v>
      </c>
      <c r="J10" s="65">
        <f>J11</f>
        <v>2203939.4699999997</v>
      </c>
      <c r="K10" s="69">
        <f t="shared" ref="K10:K21" si="0">(J10*100)/G10</f>
        <v>139.16584944475912</v>
      </c>
      <c r="L10" s="69">
        <f t="shared" ref="L10:L21" si="1">(J10*100)/I10</f>
        <v>99.327603511534534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1583678.38</v>
      </c>
      <c r="H11" s="65">
        <f>H12+H15+H18</f>
        <v>1960662</v>
      </c>
      <c r="I11" s="65">
        <f>I12+I15+I18</f>
        <v>2218859</v>
      </c>
      <c r="J11" s="65">
        <f>J12+J15+J18</f>
        <v>2203939.4699999997</v>
      </c>
      <c r="K11" s="65">
        <f t="shared" si="0"/>
        <v>139.16584944475912</v>
      </c>
      <c r="L11" s="65">
        <f t="shared" si="1"/>
        <v>99.327603511534534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6</v>
      </c>
      <c r="J12" s="65">
        <f t="shared" si="2"/>
        <v>43.29</v>
      </c>
      <c r="K12" s="65" t="e">
        <f t="shared" si="0"/>
        <v>#DIV/0!</v>
      </c>
      <c r="L12" s="65">
        <f t="shared" si="1"/>
        <v>721.5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6</v>
      </c>
      <c r="J13" s="65">
        <f t="shared" si="2"/>
        <v>43.29</v>
      </c>
      <c r="K13" s="65" t="e">
        <f t="shared" si="0"/>
        <v>#DIV/0!</v>
      </c>
      <c r="L13" s="65">
        <f t="shared" si="1"/>
        <v>721.5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6</v>
      </c>
      <c r="J14" s="66">
        <v>43.29</v>
      </c>
      <c r="K14" s="66" t="e">
        <f t="shared" si="0"/>
        <v>#DIV/0!</v>
      </c>
      <c r="L14" s="66">
        <f t="shared" si="1"/>
        <v>721.5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478</v>
      </c>
      <c r="H15" s="65">
        <f t="shared" si="3"/>
        <v>611</v>
      </c>
      <c r="I15" s="65">
        <f t="shared" si="3"/>
        <v>133</v>
      </c>
      <c r="J15" s="65">
        <f t="shared" si="3"/>
        <v>388.86</v>
      </c>
      <c r="K15" s="65">
        <f t="shared" si="0"/>
        <v>81.35146443514644</v>
      </c>
      <c r="L15" s="65">
        <f t="shared" si="1"/>
        <v>292.37593984962405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478</v>
      </c>
      <c r="H16" s="65">
        <f t="shared" si="3"/>
        <v>611</v>
      </c>
      <c r="I16" s="65">
        <f t="shared" si="3"/>
        <v>133</v>
      </c>
      <c r="J16" s="65">
        <f t="shared" si="3"/>
        <v>388.86</v>
      </c>
      <c r="K16" s="65">
        <f t="shared" si="0"/>
        <v>81.35146443514644</v>
      </c>
      <c r="L16" s="65">
        <f t="shared" si="1"/>
        <v>292.37593984962405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478</v>
      </c>
      <c r="H17" s="66">
        <v>611</v>
      </c>
      <c r="I17" s="66">
        <v>133</v>
      </c>
      <c r="J17" s="66">
        <v>388.86</v>
      </c>
      <c r="K17" s="66">
        <f t="shared" si="0"/>
        <v>81.35146443514644</v>
      </c>
      <c r="L17" s="66">
        <f t="shared" si="1"/>
        <v>292.37593984962405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1583200.38</v>
      </c>
      <c r="H18" s="65">
        <f>H19</f>
        <v>1960051</v>
      </c>
      <c r="I18" s="65">
        <f>I19</f>
        <v>2218720</v>
      </c>
      <c r="J18" s="65">
        <f>J19</f>
        <v>2203507.3199999998</v>
      </c>
      <c r="K18" s="65">
        <f t="shared" si="0"/>
        <v>139.18057043417335</v>
      </c>
      <c r="L18" s="65">
        <f t="shared" si="1"/>
        <v>99.314348813730433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1583200.38</v>
      </c>
      <c r="H19" s="65">
        <f>H20+H21</f>
        <v>1960051</v>
      </c>
      <c r="I19" s="65">
        <f>I20+I21</f>
        <v>2218720</v>
      </c>
      <c r="J19" s="65">
        <f>J20+J21</f>
        <v>2203507.3199999998</v>
      </c>
      <c r="K19" s="65">
        <f t="shared" si="0"/>
        <v>139.18057043417335</v>
      </c>
      <c r="L19" s="65">
        <f t="shared" si="1"/>
        <v>99.314348813730433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1576960.71</v>
      </c>
      <c r="H20" s="66">
        <v>1852051</v>
      </c>
      <c r="I20" s="66">
        <v>2097487.3199999998</v>
      </c>
      <c r="J20" s="66">
        <v>2082276.9</v>
      </c>
      <c r="K20" s="66">
        <f t="shared" si="0"/>
        <v>132.04367659863891</v>
      </c>
      <c r="L20" s="66">
        <f t="shared" si="1"/>
        <v>99.274826605388014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6239.67</v>
      </c>
      <c r="H21" s="66">
        <v>108000</v>
      </c>
      <c r="I21" s="66">
        <v>121232.68</v>
      </c>
      <c r="J21" s="66">
        <v>121230.42</v>
      </c>
      <c r="K21" s="66">
        <f t="shared" si="0"/>
        <v>1942.8979417180717</v>
      </c>
      <c r="L21" s="66">
        <f t="shared" si="1"/>
        <v>99.998135816184217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1583678.3800000001</v>
      </c>
      <c r="H26" s="65">
        <f>H27+H68</f>
        <v>1960662</v>
      </c>
      <c r="I26" s="65">
        <f>I27+I68</f>
        <v>2218859</v>
      </c>
      <c r="J26" s="65">
        <f>J27+J68</f>
        <v>2203815.37</v>
      </c>
      <c r="K26" s="70">
        <f t="shared" ref="K26:K57" si="4">(J26*100)/G26</f>
        <v>139.15801325771713</v>
      </c>
      <c r="L26" s="70">
        <f t="shared" ref="L26:L57" si="5">(J26*100)/I26</f>
        <v>99.322010546862145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G28+G36+G63</f>
        <v>1577438.7100000002</v>
      </c>
      <c r="H27" s="65">
        <f>H28+H36+H63</f>
        <v>1852662</v>
      </c>
      <c r="I27" s="65">
        <f>I28+I36+I63</f>
        <v>2097627</v>
      </c>
      <c r="J27" s="65">
        <f>J28+J36+J63</f>
        <v>2082584.95</v>
      </c>
      <c r="K27" s="65">
        <f t="shared" si="4"/>
        <v>132.02319283771092</v>
      </c>
      <c r="L27" s="65">
        <f t="shared" si="5"/>
        <v>99.282901583551322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1297581.54</v>
      </c>
      <c r="H28" s="65">
        <f>H29+H32+H34</f>
        <v>1548251</v>
      </c>
      <c r="I28" s="65">
        <f>I29+I32+I34</f>
        <v>1761094</v>
      </c>
      <c r="J28" s="65">
        <f>J29+J32+J34</f>
        <v>1760510.6199999999</v>
      </c>
      <c r="K28" s="65">
        <f t="shared" si="4"/>
        <v>135.6762997722671</v>
      </c>
      <c r="L28" s="65">
        <f t="shared" si="5"/>
        <v>99.966873999911414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1087263.49</v>
      </c>
      <c r="H29" s="65">
        <f>H30+H31</f>
        <v>1302904</v>
      </c>
      <c r="I29" s="65">
        <f>I30+I31</f>
        <v>1471601</v>
      </c>
      <c r="J29" s="65">
        <f>J30+J31</f>
        <v>1471290.92</v>
      </c>
      <c r="K29" s="65">
        <f t="shared" si="4"/>
        <v>135.32054865559775</v>
      </c>
      <c r="L29" s="65">
        <f t="shared" si="5"/>
        <v>99.978929071127297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1085052.1599999999</v>
      </c>
      <c r="H30" s="66">
        <v>1300904</v>
      </c>
      <c r="I30" s="66">
        <v>1464269</v>
      </c>
      <c r="J30" s="66">
        <v>1463959.47</v>
      </c>
      <c r="K30" s="66">
        <f t="shared" si="4"/>
        <v>134.92065395270953</v>
      </c>
      <c r="L30" s="66">
        <f t="shared" si="5"/>
        <v>99.978861124561135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2211.33</v>
      </c>
      <c r="H31" s="66">
        <v>2000</v>
      </c>
      <c r="I31" s="66">
        <v>7332</v>
      </c>
      <c r="J31" s="66">
        <v>7331.45</v>
      </c>
      <c r="K31" s="66">
        <f t="shared" si="4"/>
        <v>331.54029475474039</v>
      </c>
      <c r="L31" s="66">
        <f t="shared" si="5"/>
        <v>99.992498636115656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30919.75</v>
      </c>
      <c r="H32" s="65">
        <f>H33</f>
        <v>35797</v>
      </c>
      <c r="I32" s="65">
        <f>I33</f>
        <v>46667</v>
      </c>
      <c r="J32" s="65">
        <f>J33</f>
        <v>46666.15</v>
      </c>
      <c r="K32" s="65">
        <f t="shared" si="4"/>
        <v>150.92667308112129</v>
      </c>
      <c r="L32" s="65">
        <f t="shared" si="5"/>
        <v>99.998178584438676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30919.75</v>
      </c>
      <c r="H33" s="66">
        <v>35797</v>
      </c>
      <c r="I33" s="66">
        <v>46667</v>
      </c>
      <c r="J33" s="66">
        <v>46666.15</v>
      </c>
      <c r="K33" s="66">
        <f t="shared" si="4"/>
        <v>150.92667308112129</v>
      </c>
      <c r="L33" s="66">
        <f t="shared" si="5"/>
        <v>99.998178584438676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179398.3</v>
      </c>
      <c r="H34" s="65">
        <f>H35</f>
        <v>209550</v>
      </c>
      <c r="I34" s="65">
        <f>I35</f>
        <v>242826</v>
      </c>
      <c r="J34" s="65">
        <f>J35</f>
        <v>242553.55</v>
      </c>
      <c r="K34" s="65">
        <f t="shared" si="4"/>
        <v>135.20392891125502</v>
      </c>
      <c r="L34" s="65">
        <f t="shared" si="5"/>
        <v>99.887800317923123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179398.3</v>
      </c>
      <c r="H35" s="66">
        <v>209550</v>
      </c>
      <c r="I35" s="66">
        <v>242826</v>
      </c>
      <c r="J35" s="66">
        <v>242553.55</v>
      </c>
      <c r="K35" s="66">
        <f t="shared" si="4"/>
        <v>135.20392891125502</v>
      </c>
      <c r="L35" s="66">
        <f t="shared" si="5"/>
        <v>99.887800317923123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G37+G41+G47+G57+G59</f>
        <v>278500.16000000003</v>
      </c>
      <c r="H36" s="65">
        <f>H37+H41+H47+H57+H59</f>
        <v>301611</v>
      </c>
      <c r="I36" s="65">
        <f>I37+I41+I47+I57+I59</f>
        <v>333733</v>
      </c>
      <c r="J36" s="65">
        <f>J37+J41+J47+J57+J59</f>
        <v>320201.75000000006</v>
      </c>
      <c r="K36" s="65">
        <f t="shared" si="4"/>
        <v>114.97363233112684</v>
      </c>
      <c r="L36" s="65">
        <f t="shared" si="5"/>
        <v>95.945486361852133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25827.55</v>
      </c>
      <c r="H37" s="65">
        <f>H38+H39+H40</f>
        <v>42500</v>
      </c>
      <c r="I37" s="65">
        <f>I38+I39+I40</f>
        <v>29164</v>
      </c>
      <c r="J37" s="65">
        <f>J38+J39+J40</f>
        <v>28953.35</v>
      </c>
      <c r="K37" s="65">
        <f t="shared" si="4"/>
        <v>112.10258038412471</v>
      </c>
      <c r="L37" s="65">
        <f t="shared" si="5"/>
        <v>99.277705390207103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3154.8</v>
      </c>
      <c r="H38" s="66">
        <v>6000</v>
      </c>
      <c r="I38" s="66">
        <v>2507</v>
      </c>
      <c r="J38" s="66">
        <v>2296.89</v>
      </c>
      <c r="K38" s="66">
        <f t="shared" si="4"/>
        <v>72.806200076074546</v>
      </c>
      <c r="L38" s="66">
        <f t="shared" si="5"/>
        <v>91.619066613482246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22527.75</v>
      </c>
      <c r="H39" s="66">
        <v>36000</v>
      </c>
      <c r="I39" s="66">
        <v>25767</v>
      </c>
      <c r="J39" s="66">
        <v>25766.46</v>
      </c>
      <c r="K39" s="66">
        <f t="shared" si="4"/>
        <v>114.37653560608582</v>
      </c>
      <c r="L39" s="66">
        <f t="shared" si="5"/>
        <v>99.9979042961928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145</v>
      </c>
      <c r="H40" s="66">
        <v>500</v>
      </c>
      <c r="I40" s="66">
        <v>890</v>
      </c>
      <c r="J40" s="66">
        <v>890</v>
      </c>
      <c r="K40" s="66">
        <f t="shared" si="4"/>
        <v>613.79310344827582</v>
      </c>
      <c r="L40" s="66">
        <f t="shared" si="5"/>
        <v>100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60897.529999999992</v>
      </c>
      <c r="H41" s="65">
        <f>H42+H43+H44+H45+H46</f>
        <v>138111</v>
      </c>
      <c r="I41" s="65">
        <f>I42+I43+I44+I45+I46</f>
        <v>49890</v>
      </c>
      <c r="J41" s="65">
        <f>J42+J43+J44+J45+J46</f>
        <v>44649.75</v>
      </c>
      <c r="K41" s="65">
        <f t="shared" si="4"/>
        <v>73.319476175798926</v>
      </c>
      <c r="L41" s="65">
        <f t="shared" si="5"/>
        <v>89.496392062537581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16434.73</v>
      </c>
      <c r="H42" s="66">
        <v>30133</v>
      </c>
      <c r="I42" s="66">
        <v>18376</v>
      </c>
      <c r="J42" s="66">
        <v>17656.919999999998</v>
      </c>
      <c r="K42" s="66">
        <f t="shared" si="4"/>
        <v>107.43662962519008</v>
      </c>
      <c r="L42" s="66">
        <f t="shared" si="5"/>
        <v>96.086852416195043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21967.279999999999</v>
      </c>
      <c r="H43" s="66">
        <v>75478</v>
      </c>
      <c r="I43" s="66">
        <v>16966</v>
      </c>
      <c r="J43" s="66">
        <v>15581.17</v>
      </c>
      <c r="K43" s="66">
        <f t="shared" si="4"/>
        <v>70.928990753520694</v>
      </c>
      <c r="L43" s="66">
        <f t="shared" si="5"/>
        <v>91.837616409289168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29.94</v>
      </c>
      <c r="H44" s="66">
        <v>5000</v>
      </c>
      <c r="I44" s="66">
        <v>1798</v>
      </c>
      <c r="J44" s="66">
        <v>1797.69</v>
      </c>
      <c r="K44" s="66">
        <f t="shared" si="4"/>
        <v>6004.3086172344683</v>
      </c>
      <c r="L44" s="66">
        <f t="shared" si="5"/>
        <v>99.982758620689651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22364.98</v>
      </c>
      <c r="H45" s="66">
        <v>27000</v>
      </c>
      <c r="I45" s="66">
        <v>12750</v>
      </c>
      <c r="J45" s="66">
        <v>9613.9699999999993</v>
      </c>
      <c r="K45" s="66">
        <f t="shared" si="4"/>
        <v>42.986714050269661</v>
      </c>
      <c r="L45" s="66">
        <f t="shared" si="5"/>
        <v>75.403686274509809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100.6</v>
      </c>
      <c r="H46" s="66">
        <v>500</v>
      </c>
      <c r="I46" s="66">
        <v>0</v>
      </c>
      <c r="J46" s="66">
        <v>0</v>
      </c>
      <c r="K46" s="66">
        <f t="shared" si="4"/>
        <v>0</v>
      </c>
      <c r="L46" s="66" t="e">
        <f t="shared" si="5"/>
        <v>#DIV/0!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189792.18000000002</v>
      </c>
      <c r="H47" s="65">
        <f>H48+H49+H50+H51+H52+H53+H54+H55+H56</f>
        <v>114500</v>
      </c>
      <c r="I47" s="65">
        <f>I48+I49+I50+I51+I52+I53+I54+I55+I56</f>
        <v>251716</v>
      </c>
      <c r="J47" s="65">
        <f>J48+J49+J50+J51+J52+J53+J54+J55+J56</f>
        <v>244386.34000000003</v>
      </c>
      <c r="K47" s="65">
        <f t="shared" si="4"/>
        <v>128.76523152850658</v>
      </c>
      <c r="L47" s="65">
        <f t="shared" si="5"/>
        <v>97.088123122884525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21630.07</v>
      </c>
      <c r="H48" s="66">
        <v>25000</v>
      </c>
      <c r="I48" s="66">
        <v>23827</v>
      </c>
      <c r="J48" s="66">
        <v>22326.71</v>
      </c>
      <c r="K48" s="66">
        <f t="shared" si="4"/>
        <v>103.22070155112766</v>
      </c>
      <c r="L48" s="66">
        <f t="shared" si="5"/>
        <v>93.703403701682959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68786.66</v>
      </c>
      <c r="H49" s="66">
        <v>5000</v>
      </c>
      <c r="I49" s="66">
        <v>8559</v>
      </c>
      <c r="J49" s="66">
        <v>8558.2000000000007</v>
      </c>
      <c r="K49" s="66">
        <f t="shared" si="4"/>
        <v>12.441656565386369</v>
      </c>
      <c r="L49" s="66">
        <f t="shared" si="5"/>
        <v>99.990653113681503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869.19</v>
      </c>
      <c r="H50" s="66">
        <v>2000</v>
      </c>
      <c r="I50" s="66">
        <v>2768</v>
      </c>
      <c r="J50" s="66">
        <v>2767.2</v>
      </c>
      <c r="K50" s="66">
        <f t="shared" si="4"/>
        <v>318.36537465916541</v>
      </c>
      <c r="L50" s="66">
        <f t="shared" si="5"/>
        <v>99.971098265895961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6415.17</v>
      </c>
      <c r="H51" s="66">
        <v>6000</v>
      </c>
      <c r="I51" s="66">
        <v>7663</v>
      </c>
      <c r="J51" s="66">
        <v>7162.12</v>
      </c>
      <c r="K51" s="66">
        <f t="shared" si="4"/>
        <v>111.64349502819098</v>
      </c>
      <c r="L51" s="66">
        <f t="shared" si="5"/>
        <v>93.463656531384572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4659.88</v>
      </c>
      <c r="H52" s="66">
        <v>8000</v>
      </c>
      <c r="I52" s="66">
        <v>5726</v>
      </c>
      <c r="J52" s="66">
        <v>5225.5</v>
      </c>
      <c r="K52" s="66">
        <f t="shared" si="4"/>
        <v>112.13808080894786</v>
      </c>
      <c r="L52" s="66">
        <f t="shared" si="5"/>
        <v>91.25916870415648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404.77</v>
      </c>
      <c r="H53" s="66">
        <v>6000</v>
      </c>
      <c r="I53" s="66">
        <v>5634</v>
      </c>
      <c r="J53" s="66">
        <v>5633.4</v>
      </c>
      <c r="K53" s="66">
        <f t="shared" si="4"/>
        <v>1391.7533414037603</v>
      </c>
      <c r="L53" s="66">
        <f t="shared" si="5"/>
        <v>99.989350372736951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85943.73</v>
      </c>
      <c r="H54" s="66">
        <v>60000</v>
      </c>
      <c r="I54" s="66">
        <v>196507</v>
      </c>
      <c r="J54" s="66">
        <v>191722.38</v>
      </c>
      <c r="K54" s="66">
        <f t="shared" si="4"/>
        <v>223.07896108302492</v>
      </c>
      <c r="L54" s="66">
        <f t="shared" si="5"/>
        <v>97.565165617509805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36.1</v>
      </c>
      <c r="H55" s="66">
        <v>500</v>
      </c>
      <c r="I55" s="66">
        <v>150</v>
      </c>
      <c r="J55" s="66">
        <v>147.66</v>
      </c>
      <c r="K55" s="66">
        <f t="shared" si="4"/>
        <v>409.03047091412742</v>
      </c>
      <c r="L55" s="66">
        <f t="shared" si="5"/>
        <v>98.44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1046.6099999999999</v>
      </c>
      <c r="H56" s="66">
        <v>2000</v>
      </c>
      <c r="I56" s="66">
        <v>882</v>
      </c>
      <c r="J56" s="66">
        <v>843.17</v>
      </c>
      <c r="K56" s="66">
        <f t="shared" si="4"/>
        <v>80.562004949312552</v>
      </c>
      <c r="L56" s="66">
        <f t="shared" si="5"/>
        <v>95.597505668934247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701.5</v>
      </c>
      <c r="H57" s="65">
        <f>H58</f>
        <v>1000</v>
      </c>
      <c r="I57" s="65">
        <f>I58</f>
        <v>1185</v>
      </c>
      <c r="J57" s="65">
        <f>J58</f>
        <v>775.37</v>
      </c>
      <c r="K57" s="65">
        <f t="shared" si="4"/>
        <v>110.53029223093371</v>
      </c>
      <c r="L57" s="65">
        <f t="shared" si="5"/>
        <v>65.432067510548521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701.5</v>
      </c>
      <c r="H58" s="66">
        <v>1000</v>
      </c>
      <c r="I58" s="66">
        <v>1185</v>
      </c>
      <c r="J58" s="66">
        <v>775.37</v>
      </c>
      <c r="K58" s="66">
        <f t="shared" ref="K58:K74" si="6">(J58*100)/G58</f>
        <v>110.53029223093371</v>
      </c>
      <c r="L58" s="66">
        <f t="shared" ref="L58:L74" si="7">(J58*100)/I58</f>
        <v>65.432067510548521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</f>
        <v>1281.4000000000001</v>
      </c>
      <c r="H59" s="65">
        <f>H60+H61+H62</f>
        <v>5500</v>
      </c>
      <c r="I59" s="65">
        <f>I60+I61+I62</f>
        <v>1778</v>
      </c>
      <c r="J59" s="65">
        <f>J60+J61+J62</f>
        <v>1436.94</v>
      </c>
      <c r="K59" s="65">
        <f t="shared" si="6"/>
        <v>112.13828624941469</v>
      </c>
      <c r="L59" s="65">
        <f t="shared" si="7"/>
        <v>80.817772778402698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462.52</v>
      </c>
      <c r="H60" s="66">
        <v>3000</v>
      </c>
      <c r="I60" s="66">
        <v>853</v>
      </c>
      <c r="J60" s="66">
        <v>654.63</v>
      </c>
      <c r="K60" s="66">
        <f t="shared" si="6"/>
        <v>141.53550116751708</v>
      </c>
      <c r="L60" s="66">
        <f t="shared" si="7"/>
        <v>76.744431418522865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698.96</v>
      </c>
      <c r="H61" s="66">
        <v>1000</v>
      </c>
      <c r="I61" s="66">
        <v>875</v>
      </c>
      <c r="J61" s="66">
        <v>732.31</v>
      </c>
      <c r="K61" s="66">
        <f t="shared" si="6"/>
        <v>104.7713746137118</v>
      </c>
      <c r="L61" s="66">
        <f t="shared" si="7"/>
        <v>83.692571428571426</v>
      </c>
    </row>
    <row r="62" spans="2:12" x14ac:dyDescent="0.25">
      <c r="B62" s="66"/>
      <c r="C62" s="66"/>
      <c r="D62" s="66"/>
      <c r="E62" s="66" t="s">
        <v>141</v>
      </c>
      <c r="F62" s="66" t="s">
        <v>136</v>
      </c>
      <c r="G62" s="66">
        <v>119.92</v>
      </c>
      <c r="H62" s="66">
        <v>1500</v>
      </c>
      <c r="I62" s="66">
        <v>50</v>
      </c>
      <c r="J62" s="66">
        <v>50</v>
      </c>
      <c r="K62" s="66">
        <f t="shared" si="6"/>
        <v>41.694462975316874</v>
      </c>
      <c r="L62" s="66">
        <f t="shared" si="7"/>
        <v>100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1357.01</v>
      </c>
      <c r="H63" s="65">
        <f>H64+H66</f>
        <v>2800</v>
      </c>
      <c r="I63" s="65">
        <f>I64+I66</f>
        <v>2800</v>
      </c>
      <c r="J63" s="65">
        <f>J64+J66</f>
        <v>1872.58</v>
      </c>
      <c r="K63" s="65">
        <f t="shared" si="6"/>
        <v>137.99308774437918</v>
      </c>
      <c r="L63" s="65">
        <f t="shared" si="7"/>
        <v>66.877857142857138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857.01</v>
      </c>
      <c r="H64" s="65">
        <f>H65</f>
        <v>1400</v>
      </c>
      <c r="I64" s="65">
        <f>I65</f>
        <v>1400</v>
      </c>
      <c r="J64" s="65">
        <f>J65</f>
        <v>860.8</v>
      </c>
      <c r="K64" s="65">
        <f t="shared" si="6"/>
        <v>100.4422352131247</v>
      </c>
      <c r="L64" s="65">
        <f t="shared" si="7"/>
        <v>61.485714285714288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857.01</v>
      </c>
      <c r="H65" s="66">
        <v>1400</v>
      </c>
      <c r="I65" s="66">
        <v>1400</v>
      </c>
      <c r="J65" s="66">
        <v>860.8</v>
      </c>
      <c r="K65" s="66">
        <f t="shared" si="6"/>
        <v>100.4422352131247</v>
      </c>
      <c r="L65" s="66">
        <f t="shared" si="7"/>
        <v>61.485714285714288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500</v>
      </c>
      <c r="H66" s="65">
        <f>H67</f>
        <v>1400</v>
      </c>
      <c r="I66" s="65">
        <f>I67</f>
        <v>1400</v>
      </c>
      <c r="J66" s="65">
        <f>J67</f>
        <v>1011.78</v>
      </c>
      <c r="K66" s="65">
        <f t="shared" si="6"/>
        <v>202.35599999999999</v>
      </c>
      <c r="L66" s="65">
        <f t="shared" si="7"/>
        <v>72.27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500</v>
      </c>
      <c r="H67" s="66">
        <v>1400</v>
      </c>
      <c r="I67" s="66">
        <v>1400</v>
      </c>
      <c r="J67" s="66">
        <v>1011.78</v>
      </c>
      <c r="K67" s="66">
        <f t="shared" si="6"/>
        <v>202.35599999999999</v>
      </c>
      <c r="L67" s="66">
        <f t="shared" si="7"/>
        <v>72.27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G69+G72</f>
        <v>6239.67</v>
      </c>
      <c r="H68" s="65">
        <f>H69+H72</f>
        <v>108000</v>
      </c>
      <c r="I68" s="65">
        <f>I69+I72</f>
        <v>121232</v>
      </c>
      <c r="J68" s="65">
        <f>J69+J72</f>
        <v>121230.42000000001</v>
      </c>
      <c r="K68" s="65">
        <f t="shared" si="6"/>
        <v>1942.8979417180717</v>
      </c>
      <c r="L68" s="65">
        <f t="shared" si="7"/>
        <v>99.998696713738951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ref="G69:J70" si="8">G70</f>
        <v>6239.67</v>
      </c>
      <c r="H69" s="65">
        <f t="shared" si="8"/>
        <v>8000</v>
      </c>
      <c r="I69" s="65">
        <f t="shared" si="8"/>
        <v>6280</v>
      </c>
      <c r="J69" s="65">
        <f t="shared" si="8"/>
        <v>6279.1</v>
      </c>
      <c r="K69" s="65">
        <f t="shared" si="6"/>
        <v>100.63192444472223</v>
      </c>
      <c r="L69" s="65">
        <f t="shared" si="7"/>
        <v>99.985668789808912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8"/>
        <v>6239.67</v>
      </c>
      <c r="H70" s="65">
        <f t="shared" si="8"/>
        <v>8000</v>
      </c>
      <c r="I70" s="65">
        <f t="shared" si="8"/>
        <v>6280</v>
      </c>
      <c r="J70" s="65">
        <f t="shared" si="8"/>
        <v>6279.1</v>
      </c>
      <c r="K70" s="65">
        <f t="shared" si="6"/>
        <v>100.63192444472223</v>
      </c>
      <c r="L70" s="65">
        <f t="shared" si="7"/>
        <v>99.985668789808912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6239.67</v>
      </c>
      <c r="H71" s="66">
        <v>8000</v>
      </c>
      <c r="I71" s="66">
        <v>6280</v>
      </c>
      <c r="J71" s="66">
        <v>6279.1</v>
      </c>
      <c r="K71" s="66">
        <f t="shared" si="6"/>
        <v>100.63192444472223</v>
      </c>
      <c r="L71" s="66">
        <f t="shared" si="7"/>
        <v>99.985668789808912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9">G73</f>
        <v>0</v>
      </c>
      <c r="H72" s="65">
        <f t="shared" si="9"/>
        <v>100000</v>
      </c>
      <c r="I72" s="65">
        <f t="shared" si="9"/>
        <v>114952</v>
      </c>
      <c r="J72" s="65">
        <f t="shared" si="9"/>
        <v>114951.32</v>
      </c>
      <c r="K72" s="65" t="e">
        <f t="shared" si="6"/>
        <v>#DIV/0!</v>
      </c>
      <c r="L72" s="65">
        <f t="shared" si="7"/>
        <v>99.999408448743822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9"/>
        <v>0</v>
      </c>
      <c r="H73" s="65">
        <f t="shared" si="9"/>
        <v>100000</v>
      </c>
      <c r="I73" s="65">
        <f t="shared" si="9"/>
        <v>114952</v>
      </c>
      <c r="J73" s="65">
        <f t="shared" si="9"/>
        <v>114951.32</v>
      </c>
      <c r="K73" s="65" t="e">
        <f t="shared" si="6"/>
        <v>#DIV/0!</v>
      </c>
      <c r="L73" s="65">
        <f t="shared" si="7"/>
        <v>99.999408448743822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0</v>
      </c>
      <c r="H74" s="66">
        <v>100000</v>
      </c>
      <c r="I74" s="66">
        <v>114952</v>
      </c>
      <c r="J74" s="66">
        <v>114951.32</v>
      </c>
      <c r="K74" s="66" t="e">
        <f t="shared" si="6"/>
        <v>#DIV/0!</v>
      </c>
      <c r="L74" s="66">
        <f t="shared" si="7"/>
        <v>99.999408448743822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12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1583678.38</v>
      </c>
      <c r="D6" s="71">
        <f>D7+D9+D11</f>
        <v>1960662</v>
      </c>
      <c r="E6" s="71">
        <f>E7+E9+E11</f>
        <v>2218859</v>
      </c>
      <c r="F6" s="71">
        <f>F7+F9+F11</f>
        <v>2203939.4699999997</v>
      </c>
      <c r="G6" s="72">
        <f t="shared" ref="G6:G19" si="0">(F6*100)/C6</f>
        <v>139.16584944475912</v>
      </c>
      <c r="H6" s="72">
        <f t="shared" ref="H6:H19" si="1">(F6*100)/E6</f>
        <v>99.327603511534534</v>
      </c>
    </row>
    <row r="7" spans="1:8" x14ac:dyDescent="0.25">
      <c r="A7"/>
      <c r="B7" s="8" t="s">
        <v>165</v>
      </c>
      <c r="C7" s="71">
        <f>C8</f>
        <v>1583200.38</v>
      </c>
      <c r="D7" s="71">
        <f>D8</f>
        <v>1960051</v>
      </c>
      <c r="E7" s="71">
        <f>E8</f>
        <v>2218720</v>
      </c>
      <c r="F7" s="71">
        <f>F8</f>
        <v>2203507.3199999998</v>
      </c>
      <c r="G7" s="72">
        <f t="shared" si="0"/>
        <v>139.18057043417335</v>
      </c>
      <c r="H7" s="72">
        <f t="shared" si="1"/>
        <v>99.314348813730433</v>
      </c>
    </row>
    <row r="8" spans="1:8" x14ac:dyDescent="0.25">
      <c r="A8"/>
      <c r="B8" s="16" t="s">
        <v>166</v>
      </c>
      <c r="C8" s="73">
        <v>1583200.38</v>
      </c>
      <c r="D8" s="73">
        <v>1960051</v>
      </c>
      <c r="E8" s="73">
        <v>2218720</v>
      </c>
      <c r="F8" s="74">
        <v>2203507.3199999998</v>
      </c>
      <c r="G8" s="70">
        <f t="shared" si="0"/>
        <v>139.18057043417335</v>
      </c>
      <c r="H8" s="70">
        <f t="shared" si="1"/>
        <v>99.314348813730433</v>
      </c>
    </row>
    <row r="9" spans="1:8" x14ac:dyDescent="0.25">
      <c r="A9"/>
      <c r="B9" s="8" t="s">
        <v>167</v>
      </c>
      <c r="C9" s="71">
        <f>C10</f>
        <v>478</v>
      </c>
      <c r="D9" s="71">
        <f>D10</f>
        <v>611</v>
      </c>
      <c r="E9" s="71">
        <f>E10</f>
        <v>133</v>
      </c>
      <c r="F9" s="71">
        <f>F10</f>
        <v>388.86</v>
      </c>
      <c r="G9" s="72">
        <f t="shared" si="0"/>
        <v>81.35146443514644</v>
      </c>
      <c r="H9" s="72">
        <f t="shared" si="1"/>
        <v>292.37593984962405</v>
      </c>
    </row>
    <row r="10" spans="1:8" x14ac:dyDescent="0.25">
      <c r="A10"/>
      <c r="B10" s="16" t="s">
        <v>168</v>
      </c>
      <c r="C10" s="73">
        <v>478</v>
      </c>
      <c r="D10" s="73">
        <v>611</v>
      </c>
      <c r="E10" s="73">
        <v>133</v>
      </c>
      <c r="F10" s="74">
        <v>388.86</v>
      </c>
      <c r="G10" s="70">
        <f t="shared" si="0"/>
        <v>81.35146443514644</v>
      </c>
      <c r="H10" s="70">
        <f t="shared" si="1"/>
        <v>292.37593984962405</v>
      </c>
    </row>
    <row r="11" spans="1:8" x14ac:dyDescent="0.25">
      <c r="A11"/>
      <c r="B11" s="8" t="s">
        <v>169</v>
      </c>
      <c r="C11" s="71">
        <f>C12</f>
        <v>0</v>
      </c>
      <c r="D11" s="71">
        <f>D12</f>
        <v>0</v>
      </c>
      <c r="E11" s="71">
        <f>E12</f>
        <v>6</v>
      </c>
      <c r="F11" s="71">
        <f>F12</f>
        <v>43.29</v>
      </c>
      <c r="G11" s="72" t="e">
        <f t="shared" si="0"/>
        <v>#DIV/0!</v>
      </c>
      <c r="H11" s="72">
        <f t="shared" si="1"/>
        <v>721.5</v>
      </c>
    </row>
    <row r="12" spans="1:8" x14ac:dyDescent="0.25">
      <c r="A12"/>
      <c r="B12" s="16" t="s">
        <v>170</v>
      </c>
      <c r="C12" s="73">
        <v>0</v>
      </c>
      <c r="D12" s="73">
        <v>0</v>
      </c>
      <c r="E12" s="73">
        <v>6</v>
      </c>
      <c r="F12" s="74">
        <v>43.29</v>
      </c>
      <c r="G12" s="70" t="e">
        <f t="shared" si="0"/>
        <v>#DIV/0!</v>
      </c>
      <c r="H12" s="70">
        <f t="shared" si="1"/>
        <v>721.5</v>
      </c>
    </row>
    <row r="13" spans="1:8" x14ac:dyDescent="0.25">
      <c r="B13" s="8" t="s">
        <v>32</v>
      </c>
      <c r="C13" s="75">
        <f>C14+C16+C18</f>
        <v>1583678.38</v>
      </c>
      <c r="D13" s="75">
        <f>D14+D16+D18</f>
        <v>1960668</v>
      </c>
      <c r="E13" s="75">
        <f>E14+E16+E18</f>
        <v>2218859</v>
      </c>
      <c r="F13" s="75">
        <f>F14+F16+F18</f>
        <v>2203815.3699999996</v>
      </c>
      <c r="G13" s="72">
        <f t="shared" si="0"/>
        <v>139.15801325771716</v>
      </c>
      <c r="H13" s="72">
        <f t="shared" si="1"/>
        <v>99.322010546862145</v>
      </c>
    </row>
    <row r="14" spans="1:8" x14ac:dyDescent="0.25">
      <c r="A14"/>
      <c r="B14" s="8" t="s">
        <v>165</v>
      </c>
      <c r="C14" s="75">
        <f>C15</f>
        <v>1583200.38</v>
      </c>
      <c r="D14" s="75">
        <f>D15</f>
        <v>1960051</v>
      </c>
      <c r="E14" s="75">
        <f>E15</f>
        <v>2218720</v>
      </c>
      <c r="F14" s="75">
        <f>F15</f>
        <v>2203507.3199999998</v>
      </c>
      <c r="G14" s="72">
        <f t="shared" si="0"/>
        <v>139.18057043417335</v>
      </c>
      <c r="H14" s="72">
        <f t="shared" si="1"/>
        <v>99.314348813730433</v>
      </c>
    </row>
    <row r="15" spans="1:8" x14ac:dyDescent="0.25">
      <c r="A15"/>
      <c r="B15" s="16" t="s">
        <v>166</v>
      </c>
      <c r="C15" s="73">
        <v>1583200.38</v>
      </c>
      <c r="D15" s="73">
        <v>1960051</v>
      </c>
      <c r="E15" s="76">
        <v>2218720</v>
      </c>
      <c r="F15" s="74">
        <v>2203507.3199999998</v>
      </c>
      <c r="G15" s="70">
        <f t="shared" si="0"/>
        <v>139.18057043417335</v>
      </c>
      <c r="H15" s="70">
        <f t="shared" si="1"/>
        <v>99.314348813730433</v>
      </c>
    </row>
    <row r="16" spans="1:8" x14ac:dyDescent="0.25">
      <c r="A16"/>
      <c r="B16" s="8" t="s">
        <v>167</v>
      </c>
      <c r="C16" s="75">
        <f>C17</f>
        <v>478</v>
      </c>
      <c r="D16" s="75">
        <f>D17</f>
        <v>611</v>
      </c>
      <c r="E16" s="75">
        <f>E17</f>
        <v>133</v>
      </c>
      <c r="F16" s="75">
        <f>F17</f>
        <v>308.05</v>
      </c>
      <c r="G16" s="72">
        <f t="shared" si="0"/>
        <v>64.445606694560666</v>
      </c>
      <c r="H16" s="72">
        <f t="shared" si="1"/>
        <v>231.61654135338347</v>
      </c>
    </row>
    <row r="17" spans="1:8" x14ac:dyDescent="0.25">
      <c r="A17"/>
      <c r="B17" s="16" t="s">
        <v>168</v>
      </c>
      <c r="C17" s="73">
        <v>478</v>
      </c>
      <c r="D17" s="73">
        <v>611</v>
      </c>
      <c r="E17" s="76">
        <v>133</v>
      </c>
      <c r="F17" s="74">
        <v>308.05</v>
      </c>
      <c r="G17" s="70">
        <f t="shared" si="0"/>
        <v>64.445606694560666</v>
      </c>
      <c r="H17" s="70">
        <f t="shared" si="1"/>
        <v>231.61654135338347</v>
      </c>
    </row>
    <row r="18" spans="1:8" x14ac:dyDescent="0.25">
      <c r="A18"/>
      <c r="B18" s="8" t="s">
        <v>169</v>
      </c>
      <c r="C18" s="75">
        <f>C19</f>
        <v>0</v>
      </c>
      <c r="D18" s="75">
        <f>D19</f>
        <v>6</v>
      </c>
      <c r="E18" s="75">
        <f>E19</f>
        <v>6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170</v>
      </c>
      <c r="C19" s="73">
        <v>0</v>
      </c>
      <c r="D19" s="73">
        <v>6</v>
      </c>
      <c r="E19" s="76">
        <v>6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1583678.38</v>
      </c>
      <c r="D6" s="75">
        <f t="shared" si="0"/>
        <v>1960662</v>
      </c>
      <c r="E6" s="75">
        <f t="shared" si="0"/>
        <v>2218859</v>
      </c>
      <c r="F6" s="75">
        <f t="shared" si="0"/>
        <v>2203815.37</v>
      </c>
      <c r="G6" s="70">
        <f>(F6*100)/C6</f>
        <v>139.15801325771716</v>
      </c>
      <c r="H6" s="70">
        <f>(F6*100)/E6</f>
        <v>99.322010546862145</v>
      </c>
    </row>
    <row r="7" spans="2:8" x14ac:dyDescent="0.25">
      <c r="B7" s="8" t="s">
        <v>171</v>
      </c>
      <c r="C7" s="75">
        <f t="shared" si="0"/>
        <v>1583678.38</v>
      </c>
      <c r="D7" s="75">
        <f t="shared" si="0"/>
        <v>1960662</v>
      </c>
      <c r="E7" s="75">
        <f t="shared" si="0"/>
        <v>2218859</v>
      </c>
      <c r="F7" s="75">
        <f t="shared" si="0"/>
        <v>2203815.37</v>
      </c>
      <c r="G7" s="70">
        <f>(F7*100)/C7</f>
        <v>139.15801325771716</v>
      </c>
      <c r="H7" s="70">
        <f>(F7*100)/E7</f>
        <v>99.322010546862145</v>
      </c>
    </row>
    <row r="8" spans="2:8" x14ac:dyDescent="0.25">
      <c r="B8" s="11" t="s">
        <v>172</v>
      </c>
      <c r="C8" s="73">
        <v>1583678.38</v>
      </c>
      <c r="D8" s="73">
        <v>1960662</v>
      </c>
      <c r="E8" s="73">
        <v>2218859</v>
      </c>
      <c r="F8" s="74">
        <v>2203815.37</v>
      </c>
      <c r="G8" s="70">
        <f>(F8*100)/C8</f>
        <v>139.15801325771716</v>
      </c>
      <c r="H8" s="70">
        <f>(F8*100)/E8</f>
        <v>99.322010546862145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0"/>
  <sheetViews>
    <sheetView tabSelected="1" zoomScaleNormal="100" workbookViewId="0">
      <selection activeCell="H7" sqref="H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186</v>
      </c>
      <c r="C1" s="39"/>
    </row>
    <row r="2" spans="1:6" ht="15" customHeight="1" x14ac:dyDescent="0.2">
      <c r="A2" s="41" t="s">
        <v>34</v>
      </c>
      <c r="B2" s="42" t="s">
        <v>173</v>
      </c>
      <c r="C2" s="39"/>
    </row>
    <row r="3" spans="1:6" s="39" customFormat="1" ht="43.5" customHeight="1" x14ac:dyDescent="0.2">
      <c r="A3" s="43" t="s">
        <v>35</v>
      </c>
      <c r="B3" s="37" t="s">
        <v>174</v>
      </c>
    </row>
    <row r="4" spans="1:6" s="39" customFormat="1" x14ac:dyDescent="0.2">
      <c r="A4" s="43" t="s">
        <v>36</v>
      </c>
      <c r="B4" s="44" t="s">
        <v>175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176</v>
      </c>
      <c r="B7" s="46"/>
      <c r="C7" s="77">
        <f>C12</f>
        <v>1960051</v>
      </c>
      <c r="D7" s="77">
        <f>D12</f>
        <v>2218720</v>
      </c>
      <c r="E7" s="77">
        <f>E12</f>
        <v>2203507.3199999998</v>
      </c>
      <c r="F7" s="77">
        <f>(E7*100)/D7</f>
        <v>99.314348813730433</v>
      </c>
    </row>
    <row r="8" spans="1:6" x14ac:dyDescent="0.2">
      <c r="A8" s="47" t="s">
        <v>74</v>
      </c>
      <c r="B8" s="46"/>
      <c r="C8" s="77">
        <f>C66</f>
        <v>611</v>
      </c>
      <c r="D8" s="77">
        <f>D66</f>
        <v>133</v>
      </c>
      <c r="E8" s="77">
        <f>E66</f>
        <v>308.05</v>
      </c>
      <c r="F8" s="77">
        <f>(E8*100)/D8</f>
        <v>231.61654135338347</v>
      </c>
    </row>
    <row r="9" spans="1:6" x14ac:dyDescent="0.2">
      <c r="A9" s="47" t="s">
        <v>177</v>
      </c>
      <c r="B9" s="46"/>
      <c r="C9" s="77">
        <f>C76</f>
        <v>6</v>
      </c>
      <c r="D9" s="77">
        <f>D76</f>
        <v>6</v>
      </c>
      <c r="E9" s="77">
        <f>E76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178</v>
      </c>
      <c r="B11" s="47" t="s">
        <v>179</v>
      </c>
      <c r="C11" s="47" t="s">
        <v>43</v>
      </c>
      <c r="D11" s="47" t="s">
        <v>180</v>
      </c>
      <c r="E11" s="47" t="s">
        <v>181</v>
      </c>
      <c r="F11" s="47" t="s">
        <v>182</v>
      </c>
    </row>
    <row r="12" spans="1:6" x14ac:dyDescent="0.2">
      <c r="A12" s="48" t="s">
        <v>176</v>
      </c>
      <c r="B12" s="48" t="s">
        <v>183</v>
      </c>
      <c r="C12" s="78">
        <f>C13+C54</f>
        <v>1960051</v>
      </c>
      <c r="D12" s="78">
        <f>D13+D54</f>
        <v>2218720</v>
      </c>
      <c r="E12" s="78">
        <f>E13+E54</f>
        <v>2203507.3199999998</v>
      </c>
      <c r="F12" s="79">
        <f>(E12*100)/D12</f>
        <v>99.314348813730433</v>
      </c>
    </row>
    <row r="13" spans="1:6" x14ac:dyDescent="0.2">
      <c r="A13" s="49" t="s">
        <v>72</v>
      </c>
      <c r="B13" s="50" t="s">
        <v>73</v>
      </c>
      <c r="C13" s="80">
        <f>C14+C22+C49</f>
        <v>1852051</v>
      </c>
      <c r="D13" s="80">
        <f>D14+D22+D49</f>
        <v>2097488</v>
      </c>
      <c r="E13" s="80">
        <f>E14+E22+E49</f>
        <v>2082276.9</v>
      </c>
      <c r="F13" s="81">
        <f>(E13*100)/D13</f>
        <v>99.274794420754731</v>
      </c>
    </row>
    <row r="14" spans="1:6" x14ac:dyDescent="0.2">
      <c r="A14" s="51" t="s">
        <v>74</v>
      </c>
      <c r="B14" s="52" t="s">
        <v>75</v>
      </c>
      <c r="C14" s="82">
        <f>C15+C18+C20</f>
        <v>1548251</v>
      </c>
      <c r="D14" s="82">
        <f>D15+D18+D20</f>
        <v>1761094</v>
      </c>
      <c r="E14" s="82">
        <f>E15+E18+E20</f>
        <v>1760510.6199999999</v>
      </c>
      <c r="F14" s="81">
        <f>(E14*100)/D14</f>
        <v>99.966873999911414</v>
      </c>
    </row>
    <row r="15" spans="1:6" x14ac:dyDescent="0.2">
      <c r="A15" s="53" t="s">
        <v>76</v>
      </c>
      <c r="B15" s="54" t="s">
        <v>77</v>
      </c>
      <c r="C15" s="83">
        <f>C16+C17</f>
        <v>1302904</v>
      </c>
      <c r="D15" s="83">
        <f>D16+D17</f>
        <v>1471601</v>
      </c>
      <c r="E15" s="83">
        <f>E16+E17</f>
        <v>1471290.92</v>
      </c>
      <c r="F15" s="83">
        <f>(E15*100)/D15</f>
        <v>99.978929071127297</v>
      </c>
    </row>
    <row r="16" spans="1:6" x14ac:dyDescent="0.2">
      <c r="A16" s="55" t="s">
        <v>78</v>
      </c>
      <c r="B16" s="56" t="s">
        <v>79</v>
      </c>
      <c r="C16" s="84">
        <v>1300904</v>
      </c>
      <c r="D16" s="84">
        <v>1464269</v>
      </c>
      <c r="E16" s="84">
        <v>1463959.47</v>
      </c>
      <c r="F16" s="84"/>
    </row>
    <row r="17" spans="1:6" x14ac:dyDescent="0.2">
      <c r="A17" s="55" t="s">
        <v>80</v>
      </c>
      <c r="B17" s="56" t="s">
        <v>81</v>
      </c>
      <c r="C17" s="84">
        <v>2000</v>
      </c>
      <c r="D17" s="84">
        <v>7332</v>
      </c>
      <c r="E17" s="84">
        <v>7331.45</v>
      </c>
      <c r="F17" s="84"/>
    </row>
    <row r="18" spans="1:6" x14ac:dyDescent="0.2">
      <c r="A18" s="53" t="s">
        <v>82</v>
      </c>
      <c r="B18" s="54" t="s">
        <v>83</v>
      </c>
      <c r="C18" s="83">
        <f>C19</f>
        <v>35797</v>
      </c>
      <c r="D18" s="83">
        <f>D19</f>
        <v>46667</v>
      </c>
      <c r="E18" s="83">
        <f>E19</f>
        <v>46666.15</v>
      </c>
      <c r="F18" s="83">
        <f>(E18*100)/D18</f>
        <v>99.998178584438676</v>
      </c>
    </row>
    <row r="19" spans="1:6" x14ac:dyDescent="0.2">
      <c r="A19" s="55" t="s">
        <v>84</v>
      </c>
      <c r="B19" s="56" t="s">
        <v>83</v>
      </c>
      <c r="C19" s="84">
        <v>35797</v>
      </c>
      <c r="D19" s="84">
        <v>46667</v>
      </c>
      <c r="E19" s="84">
        <v>46666.15</v>
      </c>
      <c r="F19" s="84"/>
    </row>
    <row r="20" spans="1:6" x14ac:dyDescent="0.2">
      <c r="A20" s="53" t="s">
        <v>85</v>
      </c>
      <c r="B20" s="54" t="s">
        <v>86</v>
      </c>
      <c r="C20" s="83">
        <f>C21</f>
        <v>209550</v>
      </c>
      <c r="D20" s="83">
        <f>D21</f>
        <v>242826</v>
      </c>
      <c r="E20" s="83">
        <f>E21</f>
        <v>242553.55</v>
      </c>
      <c r="F20" s="83">
        <f>(E20*100)/D20</f>
        <v>99.887800317923123</v>
      </c>
    </row>
    <row r="21" spans="1:6" x14ac:dyDescent="0.2">
      <c r="A21" s="55" t="s">
        <v>87</v>
      </c>
      <c r="B21" s="56" t="s">
        <v>88</v>
      </c>
      <c r="C21" s="84">
        <v>209550</v>
      </c>
      <c r="D21" s="84">
        <v>242826</v>
      </c>
      <c r="E21" s="84">
        <v>242553.55</v>
      </c>
      <c r="F21" s="84"/>
    </row>
    <row r="22" spans="1:6" x14ac:dyDescent="0.2">
      <c r="A22" s="51" t="s">
        <v>89</v>
      </c>
      <c r="B22" s="52" t="s">
        <v>90</v>
      </c>
      <c r="C22" s="82">
        <f>C23+C27+C33+C43+C45</f>
        <v>301000</v>
      </c>
      <c r="D22" s="82">
        <f>D23+D27+D33+D43+D45</f>
        <v>333594</v>
      </c>
      <c r="E22" s="82">
        <f>E23+E27+E33+E43+E45</f>
        <v>319893.7</v>
      </c>
      <c r="F22" s="81">
        <f>(E22*100)/D22</f>
        <v>95.893121578925275</v>
      </c>
    </row>
    <row r="23" spans="1:6" x14ac:dyDescent="0.2">
      <c r="A23" s="53" t="s">
        <v>91</v>
      </c>
      <c r="B23" s="54" t="s">
        <v>92</v>
      </c>
      <c r="C23" s="83">
        <f>C24+C25+C26</f>
        <v>42500</v>
      </c>
      <c r="D23" s="83">
        <f>D24+D25+D26</f>
        <v>29164</v>
      </c>
      <c r="E23" s="83">
        <f>E24+E25+E26</f>
        <v>28953.35</v>
      </c>
      <c r="F23" s="83">
        <f>(E23*100)/D23</f>
        <v>99.277705390207103</v>
      </c>
    </row>
    <row r="24" spans="1:6" x14ac:dyDescent="0.2">
      <c r="A24" s="55" t="s">
        <v>93</v>
      </c>
      <c r="B24" s="56" t="s">
        <v>94</v>
      </c>
      <c r="C24" s="84">
        <v>6000</v>
      </c>
      <c r="D24" s="84">
        <v>2507</v>
      </c>
      <c r="E24" s="84">
        <v>2296.89</v>
      </c>
      <c r="F24" s="84"/>
    </row>
    <row r="25" spans="1:6" ht="25.5" x14ac:dyDescent="0.2">
      <c r="A25" s="55" t="s">
        <v>95</v>
      </c>
      <c r="B25" s="56" t="s">
        <v>96</v>
      </c>
      <c r="C25" s="84">
        <v>36000</v>
      </c>
      <c r="D25" s="84">
        <v>25767</v>
      </c>
      <c r="E25" s="84">
        <v>25766.46</v>
      </c>
      <c r="F25" s="84"/>
    </row>
    <row r="26" spans="1:6" x14ac:dyDescent="0.2">
      <c r="A26" s="55" t="s">
        <v>97</v>
      </c>
      <c r="B26" s="56" t="s">
        <v>98</v>
      </c>
      <c r="C26" s="84">
        <v>500</v>
      </c>
      <c r="D26" s="84">
        <v>890</v>
      </c>
      <c r="E26" s="84">
        <v>890</v>
      </c>
      <c r="F26" s="84"/>
    </row>
    <row r="27" spans="1:6" x14ac:dyDescent="0.2">
      <c r="A27" s="53" t="s">
        <v>99</v>
      </c>
      <c r="B27" s="54" t="s">
        <v>100</v>
      </c>
      <c r="C27" s="83">
        <f>C28+C29+C30+C31+C32</f>
        <v>137500</v>
      </c>
      <c r="D27" s="83">
        <f>D28+D29+D30+D31+D32</f>
        <v>49757</v>
      </c>
      <c r="E27" s="83">
        <f>E28+E29+E30+E31+E32</f>
        <v>44341.700000000004</v>
      </c>
      <c r="F27" s="83">
        <f>(E27*100)/D27</f>
        <v>89.11650622023032</v>
      </c>
    </row>
    <row r="28" spans="1:6" x14ac:dyDescent="0.2">
      <c r="A28" s="55" t="s">
        <v>101</v>
      </c>
      <c r="B28" s="56" t="s">
        <v>102</v>
      </c>
      <c r="C28" s="84">
        <v>30000</v>
      </c>
      <c r="D28" s="84">
        <v>18243</v>
      </c>
      <c r="E28" s="84">
        <v>17656.919999999998</v>
      </c>
      <c r="F28" s="84"/>
    </row>
    <row r="29" spans="1:6" x14ac:dyDescent="0.2">
      <c r="A29" s="55" t="s">
        <v>103</v>
      </c>
      <c r="B29" s="56" t="s">
        <v>104</v>
      </c>
      <c r="C29" s="84">
        <v>75000</v>
      </c>
      <c r="D29" s="84">
        <v>16966</v>
      </c>
      <c r="E29" s="84">
        <v>15273.12</v>
      </c>
      <c r="F29" s="84"/>
    </row>
    <row r="30" spans="1:6" x14ac:dyDescent="0.2">
      <c r="A30" s="55" t="s">
        <v>105</v>
      </c>
      <c r="B30" s="56" t="s">
        <v>106</v>
      </c>
      <c r="C30" s="84">
        <v>5000</v>
      </c>
      <c r="D30" s="84">
        <v>1798</v>
      </c>
      <c r="E30" s="84">
        <v>1797.69</v>
      </c>
      <c r="F30" s="84"/>
    </row>
    <row r="31" spans="1:6" x14ac:dyDescent="0.2">
      <c r="A31" s="55" t="s">
        <v>107</v>
      </c>
      <c r="B31" s="56" t="s">
        <v>108</v>
      </c>
      <c r="C31" s="84">
        <v>27000</v>
      </c>
      <c r="D31" s="84">
        <v>12750</v>
      </c>
      <c r="E31" s="84">
        <v>9613.9699999999993</v>
      </c>
      <c r="F31" s="84"/>
    </row>
    <row r="32" spans="1:6" x14ac:dyDescent="0.2">
      <c r="A32" s="55" t="s">
        <v>109</v>
      </c>
      <c r="B32" s="56" t="s">
        <v>110</v>
      </c>
      <c r="C32" s="84">
        <v>500</v>
      </c>
      <c r="D32" s="84">
        <v>0</v>
      </c>
      <c r="E32" s="84">
        <v>0</v>
      </c>
      <c r="F32" s="84"/>
    </row>
    <row r="33" spans="1:6" x14ac:dyDescent="0.2">
      <c r="A33" s="53" t="s">
        <v>111</v>
      </c>
      <c r="B33" s="54" t="s">
        <v>112</v>
      </c>
      <c r="C33" s="83">
        <f>C34+C35+C36+C37+C38+C39+C40+C41+C42</f>
        <v>114500</v>
      </c>
      <c r="D33" s="83">
        <f>D34+D35+D36+D37+D38+D39+D40+D41+D42</f>
        <v>251710</v>
      </c>
      <c r="E33" s="83">
        <f>E34+E35+E36+E37+E38+E39+E40+E41+E42</f>
        <v>244386.34000000003</v>
      </c>
      <c r="F33" s="83">
        <f>(E33*100)/D33</f>
        <v>97.090437408128395</v>
      </c>
    </row>
    <row r="34" spans="1:6" x14ac:dyDescent="0.2">
      <c r="A34" s="55" t="s">
        <v>113</v>
      </c>
      <c r="B34" s="56" t="s">
        <v>114</v>
      </c>
      <c r="C34" s="84">
        <v>25000</v>
      </c>
      <c r="D34" s="84">
        <v>23827</v>
      </c>
      <c r="E34" s="84">
        <v>22326.71</v>
      </c>
      <c r="F34" s="84"/>
    </row>
    <row r="35" spans="1:6" x14ac:dyDescent="0.2">
      <c r="A35" s="55" t="s">
        <v>115</v>
      </c>
      <c r="B35" s="56" t="s">
        <v>116</v>
      </c>
      <c r="C35" s="84">
        <v>5000</v>
      </c>
      <c r="D35" s="84">
        <v>8559</v>
      </c>
      <c r="E35" s="84">
        <v>8558.2000000000007</v>
      </c>
      <c r="F35" s="84"/>
    </row>
    <row r="36" spans="1:6" x14ac:dyDescent="0.2">
      <c r="A36" s="55" t="s">
        <v>117</v>
      </c>
      <c r="B36" s="56" t="s">
        <v>118</v>
      </c>
      <c r="C36" s="84">
        <v>2000</v>
      </c>
      <c r="D36" s="84">
        <v>2768</v>
      </c>
      <c r="E36" s="84">
        <v>2767.2</v>
      </c>
      <c r="F36" s="84"/>
    </row>
    <row r="37" spans="1:6" x14ac:dyDescent="0.2">
      <c r="A37" s="55" t="s">
        <v>119</v>
      </c>
      <c r="B37" s="56" t="s">
        <v>120</v>
      </c>
      <c r="C37" s="84">
        <v>6000</v>
      </c>
      <c r="D37" s="84">
        <v>7663</v>
      </c>
      <c r="E37" s="84">
        <v>7162.12</v>
      </c>
      <c r="F37" s="84"/>
    </row>
    <row r="38" spans="1:6" x14ac:dyDescent="0.2">
      <c r="A38" s="55" t="s">
        <v>121</v>
      </c>
      <c r="B38" s="56" t="s">
        <v>122</v>
      </c>
      <c r="C38" s="84">
        <v>8000</v>
      </c>
      <c r="D38" s="84">
        <v>5726</v>
      </c>
      <c r="E38" s="84">
        <v>5225.5</v>
      </c>
      <c r="F38" s="84"/>
    </row>
    <row r="39" spans="1:6" x14ac:dyDescent="0.2">
      <c r="A39" s="55" t="s">
        <v>123</v>
      </c>
      <c r="B39" s="56" t="s">
        <v>124</v>
      </c>
      <c r="C39" s="84">
        <v>6000</v>
      </c>
      <c r="D39" s="84">
        <v>5634</v>
      </c>
      <c r="E39" s="84">
        <v>5633.4</v>
      </c>
      <c r="F39" s="84"/>
    </row>
    <row r="40" spans="1:6" x14ac:dyDescent="0.2">
      <c r="A40" s="55" t="s">
        <v>125</v>
      </c>
      <c r="B40" s="56" t="s">
        <v>126</v>
      </c>
      <c r="C40" s="84">
        <v>60000</v>
      </c>
      <c r="D40" s="84">
        <v>196501</v>
      </c>
      <c r="E40" s="84">
        <v>191722.38</v>
      </c>
      <c r="F40" s="84"/>
    </row>
    <row r="41" spans="1:6" x14ac:dyDescent="0.2">
      <c r="A41" s="55" t="s">
        <v>127</v>
      </c>
      <c r="B41" s="56" t="s">
        <v>128</v>
      </c>
      <c r="C41" s="84">
        <v>500</v>
      </c>
      <c r="D41" s="84">
        <v>150</v>
      </c>
      <c r="E41" s="84">
        <v>147.66</v>
      </c>
      <c r="F41" s="84"/>
    </row>
    <row r="42" spans="1:6" x14ac:dyDescent="0.2">
      <c r="A42" s="55" t="s">
        <v>129</v>
      </c>
      <c r="B42" s="56" t="s">
        <v>130</v>
      </c>
      <c r="C42" s="84">
        <v>2000</v>
      </c>
      <c r="D42" s="84">
        <v>882</v>
      </c>
      <c r="E42" s="84">
        <v>843.17</v>
      </c>
      <c r="F42" s="84"/>
    </row>
    <row r="43" spans="1:6" x14ac:dyDescent="0.2">
      <c r="A43" s="53" t="s">
        <v>131</v>
      </c>
      <c r="B43" s="54" t="s">
        <v>132</v>
      </c>
      <c r="C43" s="83">
        <f>C44</f>
        <v>1000</v>
      </c>
      <c r="D43" s="83">
        <f>D44</f>
        <v>1185</v>
      </c>
      <c r="E43" s="83">
        <f>E44</f>
        <v>775.37</v>
      </c>
      <c r="F43" s="83">
        <f>(E43*100)/D43</f>
        <v>65.432067510548521</v>
      </c>
    </row>
    <row r="44" spans="1:6" ht="25.5" x14ac:dyDescent="0.2">
      <c r="A44" s="55" t="s">
        <v>133</v>
      </c>
      <c r="B44" s="56" t="s">
        <v>134</v>
      </c>
      <c r="C44" s="84">
        <v>1000</v>
      </c>
      <c r="D44" s="84">
        <v>1185</v>
      </c>
      <c r="E44" s="84">
        <v>775.37</v>
      </c>
      <c r="F44" s="84"/>
    </row>
    <row r="45" spans="1:6" x14ac:dyDescent="0.2">
      <c r="A45" s="53" t="s">
        <v>135</v>
      </c>
      <c r="B45" s="54" t="s">
        <v>136</v>
      </c>
      <c r="C45" s="83">
        <f>C46+C47+C48</f>
        <v>5500</v>
      </c>
      <c r="D45" s="83">
        <f>D46+D47+D48</f>
        <v>1778</v>
      </c>
      <c r="E45" s="83">
        <f>E46+E47+E48</f>
        <v>1436.94</v>
      </c>
      <c r="F45" s="83">
        <f>(E45*100)/D45</f>
        <v>80.817772778402698</v>
      </c>
    </row>
    <row r="46" spans="1:6" x14ac:dyDescent="0.2">
      <c r="A46" s="55" t="s">
        <v>137</v>
      </c>
      <c r="B46" s="56" t="s">
        <v>138</v>
      </c>
      <c r="C46" s="84">
        <v>3000</v>
      </c>
      <c r="D46" s="84">
        <v>853</v>
      </c>
      <c r="E46" s="84">
        <v>654.63</v>
      </c>
      <c r="F46" s="84"/>
    </row>
    <row r="47" spans="1:6" x14ac:dyDescent="0.2">
      <c r="A47" s="55" t="s">
        <v>139</v>
      </c>
      <c r="B47" s="56" t="s">
        <v>140</v>
      </c>
      <c r="C47" s="84">
        <v>1000</v>
      </c>
      <c r="D47" s="84">
        <v>875</v>
      </c>
      <c r="E47" s="84">
        <v>732.31</v>
      </c>
      <c r="F47" s="84"/>
    </row>
    <row r="48" spans="1:6" x14ac:dyDescent="0.2">
      <c r="A48" s="55" t="s">
        <v>141</v>
      </c>
      <c r="B48" s="56" t="s">
        <v>136</v>
      </c>
      <c r="C48" s="84">
        <v>1500</v>
      </c>
      <c r="D48" s="84">
        <v>50</v>
      </c>
      <c r="E48" s="84">
        <v>50</v>
      </c>
      <c r="F48" s="84"/>
    </row>
    <row r="49" spans="1:6" x14ac:dyDescent="0.2">
      <c r="A49" s="51" t="s">
        <v>142</v>
      </c>
      <c r="B49" s="52" t="s">
        <v>143</v>
      </c>
      <c r="C49" s="82">
        <f>C50+C52</f>
        <v>2800</v>
      </c>
      <c r="D49" s="82">
        <f>D50+D52</f>
        <v>2800</v>
      </c>
      <c r="E49" s="82">
        <f>E50+E52</f>
        <v>1872.58</v>
      </c>
      <c r="F49" s="81">
        <f>(E49*100)/D49</f>
        <v>66.877857142857138</v>
      </c>
    </row>
    <row r="50" spans="1:6" x14ac:dyDescent="0.2">
      <c r="A50" s="53" t="s">
        <v>144</v>
      </c>
      <c r="B50" s="54" t="s">
        <v>145</v>
      </c>
      <c r="C50" s="83">
        <f>C51</f>
        <v>1400</v>
      </c>
      <c r="D50" s="83">
        <f>D51</f>
        <v>1400</v>
      </c>
      <c r="E50" s="83">
        <f>E51</f>
        <v>860.8</v>
      </c>
      <c r="F50" s="83">
        <f>(E50*100)/D50</f>
        <v>61.485714285714288</v>
      </c>
    </row>
    <row r="51" spans="1:6" ht="25.5" x14ac:dyDescent="0.2">
      <c r="A51" s="55" t="s">
        <v>146</v>
      </c>
      <c r="B51" s="56" t="s">
        <v>147</v>
      </c>
      <c r="C51" s="84">
        <v>1400</v>
      </c>
      <c r="D51" s="84">
        <v>1400</v>
      </c>
      <c r="E51" s="84">
        <v>860.8</v>
      </c>
      <c r="F51" s="84"/>
    </row>
    <row r="52" spans="1:6" x14ac:dyDescent="0.2">
      <c r="A52" s="53" t="s">
        <v>148</v>
      </c>
      <c r="B52" s="54" t="s">
        <v>149</v>
      </c>
      <c r="C52" s="83">
        <f>C53</f>
        <v>1400</v>
      </c>
      <c r="D52" s="83">
        <f>D53</f>
        <v>1400</v>
      </c>
      <c r="E52" s="83">
        <f>E53</f>
        <v>1011.78</v>
      </c>
      <c r="F52" s="83">
        <f>(E52*100)/D52</f>
        <v>72.27</v>
      </c>
    </row>
    <row r="53" spans="1:6" x14ac:dyDescent="0.2">
      <c r="A53" s="55" t="s">
        <v>150</v>
      </c>
      <c r="B53" s="56" t="s">
        <v>151</v>
      </c>
      <c r="C53" s="84">
        <v>1400</v>
      </c>
      <c r="D53" s="84">
        <v>1400</v>
      </c>
      <c r="E53" s="84">
        <v>1011.78</v>
      </c>
      <c r="F53" s="84"/>
    </row>
    <row r="54" spans="1:6" x14ac:dyDescent="0.2">
      <c r="A54" s="49" t="s">
        <v>152</v>
      </c>
      <c r="B54" s="50" t="s">
        <v>153</v>
      </c>
      <c r="C54" s="80">
        <f>C55+C58</f>
        <v>108000</v>
      </c>
      <c r="D54" s="80">
        <f>D55+D58</f>
        <v>121232</v>
      </c>
      <c r="E54" s="80">
        <f>E55+E58</f>
        <v>121230.42000000001</v>
      </c>
      <c r="F54" s="81">
        <f>(E54*100)/D54</f>
        <v>99.998696713738951</v>
      </c>
    </row>
    <row r="55" spans="1:6" x14ac:dyDescent="0.2">
      <c r="A55" s="51" t="s">
        <v>154</v>
      </c>
      <c r="B55" s="52" t="s">
        <v>155</v>
      </c>
      <c r="C55" s="82">
        <f t="shared" ref="C55:E56" si="0">C56</f>
        <v>8000</v>
      </c>
      <c r="D55" s="82">
        <f t="shared" si="0"/>
        <v>6280</v>
      </c>
      <c r="E55" s="82">
        <f t="shared" si="0"/>
        <v>6279.1</v>
      </c>
      <c r="F55" s="81">
        <f>(E55*100)/D55</f>
        <v>99.985668789808912</v>
      </c>
    </row>
    <row r="56" spans="1:6" x14ac:dyDescent="0.2">
      <c r="A56" s="53" t="s">
        <v>156</v>
      </c>
      <c r="B56" s="54" t="s">
        <v>157</v>
      </c>
      <c r="C56" s="83">
        <f t="shared" si="0"/>
        <v>8000</v>
      </c>
      <c r="D56" s="83">
        <f t="shared" si="0"/>
        <v>6280</v>
      </c>
      <c r="E56" s="83">
        <f t="shared" si="0"/>
        <v>6279.1</v>
      </c>
      <c r="F56" s="83">
        <f>(E56*100)/D56</f>
        <v>99.985668789808912</v>
      </c>
    </row>
    <row r="57" spans="1:6" x14ac:dyDescent="0.2">
      <c r="A57" s="55" t="s">
        <v>158</v>
      </c>
      <c r="B57" s="56" t="s">
        <v>159</v>
      </c>
      <c r="C57" s="84">
        <v>8000</v>
      </c>
      <c r="D57" s="84">
        <v>6280</v>
      </c>
      <c r="E57" s="84">
        <v>6279.1</v>
      </c>
      <c r="F57" s="84"/>
    </row>
    <row r="58" spans="1:6" x14ac:dyDescent="0.2">
      <c r="A58" s="51" t="s">
        <v>160</v>
      </c>
      <c r="B58" s="52" t="s">
        <v>161</v>
      </c>
      <c r="C58" s="82">
        <f t="shared" ref="C58:E59" si="1">C59</f>
        <v>100000</v>
      </c>
      <c r="D58" s="82">
        <f t="shared" si="1"/>
        <v>114952</v>
      </c>
      <c r="E58" s="82">
        <f t="shared" si="1"/>
        <v>114951.32</v>
      </c>
      <c r="F58" s="81">
        <f>(E58*100)/D58</f>
        <v>99.999408448743822</v>
      </c>
    </row>
    <row r="59" spans="1:6" ht="25.5" x14ac:dyDescent="0.2">
      <c r="A59" s="53" t="s">
        <v>162</v>
      </c>
      <c r="B59" s="54" t="s">
        <v>163</v>
      </c>
      <c r="C59" s="83">
        <f t="shared" si="1"/>
        <v>100000</v>
      </c>
      <c r="D59" s="83">
        <f t="shared" si="1"/>
        <v>114952</v>
      </c>
      <c r="E59" s="83">
        <f t="shared" si="1"/>
        <v>114951.32</v>
      </c>
      <c r="F59" s="83">
        <f>(E59*100)/D59</f>
        <v>99.999408448743822</v>
      </c>
    </row>
    <row r="60" spans="1:6" x14ac:dyDescent="0.2">
      <c r="A60" s="55" t="s">
        <v>164</v>
      </c>
      <c r="B60" s="56" t="s">
        <v>163</v>
      </c>
      <c r="C60" s="84">
        <v>100000</v>
      </c>
      <c r="D60" s="84">
        <v>114952</v>
      </c>
      <c r="E60" s="84">
        <v>114951.32</v>
      </c>
      <c r="F60" s="84"/>
    </row>
    <row r="61" spans="1:6" x14ac:dyDescent="0.2">
      <c r="A61" s="49" t="s">
        <v>50</v>
      </c>
      <c r="B61" s="50" t="s">
        <v>51</v>
      </c>
      <c r="C61" s="80">
        <f t="shared" ref="C61:E62" si="2">C62</f>
        <v>1960051</v>
      </c>
      <c r="D61" s="80">
        <f t="shared" si="2"/>
        <v>2218720</v>
      </c>
      <c r="E61" s="80">
        <f t="shared" si="2"/>
        <v>2203507.3199999998</v>
      </c>
      <c r="F61" s="81">
        <f>(E61*100)/D61</f>
        <v>99.314348813730433</v>
      </c>
    </row>
    <row r="62" spans="1:6" x14ac:dyDescent="0.2">
      <c r="A62" s="51" t="s">
        <v>64</v>
      </c>
      <c r="B62" s="52" t="s">
        <v>65</v>
      </c>
      <c r="C62" s="82">
        <f t="shared" si="2"/>
        <v>1960051</v>
      </c>
      <c r="D62" s="82">
        <f t="shared" si="2"/>
        <v>2218720</v>
      </c>
      <c r="E62" s="82">
        <f t="shared" si="2"/>
        <v>2203507.3199999998</v>
      </c>
      <c r="F62" s="81">
        <f>(E62*100)/D62</f>
        <v>99.314348813730433</v>
      </c>
    </row>
    <row r="63" spans="1:6" ht="25.5" x14ac:dyDescent="0.2">
      <c r="A63" s="53" t="s">
        <v>66</v>
      </c>
      <c r="B63" s="54" t="s">
        <v>67</v>
      </c>
      <c r="C63" s="83">
        <f>C64+C65</f>
        <v>1960051</v>
      </c>
      <c r="D63" s="83">
        <f>D64+D65</f>
        <v>2218720</v>
      </c>
      <c r="E63" s="83">
        <f>E64+E65</f>
        <v>2203507.3199999998</v>
      </c>
      <c r="F63" s="83">
        <f>(E63*100)/D63</f>
        <v>99.314348813730433</v>
      </c>
    </row>
    <row r="64" spans="1:6" x14ac:dyDescent="0.2">
      <c r="A64" s="55" t="s">
        <v>68</v>
      </c>
      <c r="B64" s="56" t="s">
        <v>69</v>
      </c>
      <c r="C64" s="84">
        <v>1852051</v>
      </c>
      <c r="D64" s="84">
        <v>2097487.3199999998</v>
      </c>
      <c r="E64" s="84">
        <v>2082276.9</v>
      </c>
      <c r="F64" s="84"/>
    </row>
    <row r="65" spans="1:6" ht="25.5" x14ac:dyDescent="0.2">
      <c r="A65" s="55" t="s">
        <v>70</v>
      </c>
      <c r="B65" s="56" t="s">
        <v>71</v>
      </c>
      <c r="C65" s="84">
        <v>108000</v>
      </c>
      <c r="D65" s="84">
        <v>121232.68</v>
      </c>
      <c r="E65" s="84">
        <v>121230.42</v>
      </c>
      <c r="F65" s="84"/>
    </row>
    <row r="66" spans="1:6" x14ac:dyDescent="0.2">
      <c r="A66" s="48" t="s">
        <v>74</v>
      </c>
      <c r="B66" s="48" t="s">
        <v>184</v>
      </c>
      <c r="C66" s="78">
        <f t="shared" ref="C66:E68" si="3">C67</f>
        <v>611</v>
      </c>
      <c r="D66" s="78">
        <f t="shared" si="3"/>
        <v>133</v>
      </c>
      <c r="E66" s="78">
        <f t="shared" si="3"/>
        <v>308.05</v>
      </c>
      <c r="F66" s="79">
        <f>(E66*100)/D66</f>
        <v>231.61654135338347</v>
      </c>
    </row>
    <row r="67" spans="1:6" x14ac:dyDescent="0.2">
      <c r="A67" s="49" t="s">
        <v>72</v>
      </c>
      <c r="B67" s="50" t="s">
        <v>73</v>
      </c>
      <c r="C67" s="80">
        <f t="shared" si="3"/>
        <v>611</v>
      </c>
      <c r="D67" s="80">
        <f t="shared" si="3"/>
        <v>133</v>
      </c>
      <c r="E67" s="80">
        <f t="shared" si="3"/>
        <v>308.05</v>
      </c>
      <c r="F67" s="81">
        <f>(E67*100)/D67</f>
        <v>231.61654135338347</v>
      </c>
    </row>
    <row r="68" spans="1:6" x14ac:dyDescent="0.2">
      <c r="A68" s="51" t="s">
        <v>89</v>
      </c>
      <c r="B68" s="52" t="s">
        <v>90</v>
      </c>
      <c r="C68" s="82">
        <f t="shared" si="3"/>
        <v>611</v>
      </c>
      <c r="D68" s="82">
        <f t="shared" si="3"/>
        <v>133</v>
      </c>
      <c r="E68" s="82">
        <f t="shared" si="3"/>
        <v>308.05</v>
      </c>
      <c r="F68" s="81">
        <f>(E68*100)/D68</f>
        <v>231.61654135338347</v>
      </c>
    </row>
    <row r="69" spans="1:6" x14ac:dyDescent="0.2">
      <c r="A69" s="53" t="s">
        <v>99</v>
      </c>
      <c r="B69" s="54" t="s">
        <v>100</v>
      </c>
      <c r="C69" s="83">
        <f>C70+C71</f>
        <v>611</v>
      </c>
      <c r="D69" s="83">
        <f>D70+D71</f>
        <v>133</v>
      </c>
      <c r="E69" s="83">
        <f>E70+E71</f>
        <v>308.05</v>
      </c>
      <c r="F69" s="83">
        <f>(E69*100)/D69</f>
        <v>231.61654135338347</v>
      </c>
    </row>
    <row r="70" spans="1:6" x14ac:dyDescent="0.2">
      <c r="A70" s="55" t="s">
        <v>101</v>
      </c>
      <c r="B70" s="56" t="s">
        <v>102</v>
      </c>
      <c r="C70" s="84">
        <v>133</v>
      </c>
      <c r="D70" s="84">
        <v>133</v>
      </c>
      <c r="E70" s="84">
        <v>0</v>
      </c>
      <c r="F70" s="84"/>
    </row>
    <row r="71" spans="1:6" x14ac:dyDescent="0.2">
      <c r="A71" s="55" t="s">
        <v>103</v>
      </c>
      <c r="B71" s="56" t="s">
        <v>104</v>
      </c>
      <c r="C71" s="84">
        <v>478</v>
      </c>
      <c r="D71" s="84">
        <v>0</v>
      </c>
      <c r="E71" s="84">
        <v>308.05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4">C73</f>
        <v>611</v>
      </c>
      <c r="D72" s="80">
        <f t="shared" si="4"/>
        <v>133</v>
      </c>
      <c r="E72" s="80">
        <f t="shared" si="4"/>
        <v>388.86</v>
      </c>
      <c r="F72" s="81">
        <f>(E72*100)/D72</f>
        <v>292.37593984962405</v>
      </c>
    </row>
    <row r="73" spans="1:6" x14ac:dyDescent="0.2">
      <c r="A73" s="51" t="s">
        <v>58</v>
      </c>
      <c r="B73" s="52" t="s">
        <v>59</v>
      </c>
      <c r="C73" s="82">
        <f t="shared" si="4"/>
        <v>611</v>
      </c>
      <c r="D73" s="82">
        <f t="shared" si="4"/>
        <v>133</v>
      </c>
      <c r="E73" s="82">
        <f t="shared" si="4"/>
        <v>388.86</v>
      </c>
      <c r="F73" s="81">
        <f>(E73*100)/D73</f>
        <v>292.37593984962405</v>
      </c>
    </row>
    <row r="74" spans="1:6" x14ac:dyDescent="0.2">
      <c r="A74" s="53" t="s">
        <v>60</v>
      </c>
      <c r="B74" s="54" t="s">
        <v>61</v>
      </c>
      <c r="C74" s="83">
        <f t="shared" si="4"/>
        <v>611</v>
      </c>
      <c r="D74" s="83">
        <f t="shared" si="4"/>
        <v>133</v>
      </c>
      <c r="E74" s="83">
        <f t="shared" si="4"/>
        <v>388.86</v>
      </c>
      <c r="F74" s="83">
        <f>(E74*100)/D74</f>
        <v>292.37593984962405</v>
      </c>
    </row>
    <row r="75" spans="1:6" x14ac:dyDescent="0.2">
      <c r="A75" s="55" t="s">
        <v>62</v>
      </c>
      <c r="B75" s="56" t="s">
        <v>63</v>
      </c>
      <c r="C75" s="84">
        <v>611</v>
      </c>
      <c r="D75" s="84">
        <v>133</v>
      </c>
      <c r="E75" s="84">
        <v>388.86</v>
      </c>
      <c r="F75" s="84"/>
    </row>
    <row r="76" spans="1:6" x14ac:dyDescent="0.2">
      <c r="A76" s="48" t="s">
        <v>177</v>
      </c>
      <c r="B76" s="48" t="s">
        <v>185</v>
      </c>
      <c r="C76" s="78">
        <f t="shared" ref="C76:E79" si="5">C77</f>
        <v>6</v>
      </c>
      <c r="D76" s="78">
        <f t="shared" si="5"/>
        <v>6</v>
      </c>
      <c r="E76" s="78">
        <f t="shared" si="5"/>
        <v>0</v>
      </c>
      <c r="F76" s="79">
        <f>(E76*100)/D76</f>
        <v>0</v>
      </c>
    </row>
    <row r="77" spans="1:6" x14ac:dyDescent="0.2">
      <c r="A77" s="49" t="s">
        <v>72</v>
      </c>
      <c r="B77" s="50" t="s">
        <v>73</v>
      </c>
      <c r="C77" s="80">
        <f t="shared" si="5"/>
        <v>6</v>
      </c>
      <c r="D77" s="80">
        <f t="shared" si="5"/>
        <v>6</v>
      </c>
      <c r="E77" s="80">
        <f t="shared" si="5"/>
        <v>0</v>
      </c>
      <c r="F77" s="81">
        <f>(E77*100)/D77</f>
        <v>0</v>
      </c>
    </row>
    <row r="78" spans="1:6" x14ac:dyDescent="0.2">
      <c r="A78" s="51" t="s">
        <v>89</v>
      </c>
      <c r="B78" s="52" t="s">
        <v>90</v>
      </c>
      <c r="C78" s="82">
        <f t="shared" si="5"/>
        <v>6</v>
      </c>
      <c r="D78" s="82">
        <f t="shared" si="5"/>
        <v>6</v>
      </c>
      <c r="E78" s="82">
        <f t="shared" si="5"/>
        <v>0</v>
      </c>
      <c r="F78" s="81">
        <f>(E78*100)/D78</f>
        <v>0</v>
      </c>
    </row>
    <row r="79" spans="1:6" x14ac:dyDescent="0.2">
      <c r="A79" s="53" t="s">
        <v>111</v>
      </c>
      <c r="B79" s="54" t="s">
        <v>112</v>
      </c>
      <c r="C79" s="83">
        <f t="shared" si="5"/>
        <v>6</v>
      </c>
      <c r="D79" s="83">
        <f t="shared" si="5"/>
        <v>6</v>
      </c>
      <c r="E79" s="83">
        <f t="shared" si="5"/>
        <v>0</v>
      </c>
      <c r="F79" s="83">
        <f>(E79*100)/D79</f>
        <v>0</v>
      </c>
    </row>
    <row r="80" spans="1:6" x14ac:dyDescent="0.2">
      <c r="A80" s="55" t="s">
        <v>125</v>
      </c>
      <c r="B80" s="56" t="s">
        <v>126</v>
      </c>
      <c r="C80" s="84">
        <v>6</v>
      </c>
      <c r="D80" s="84">
        <v>6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6">C82</f>
        <v>0</v>
      </c>
      <c r="D81" s="80">
        <f t="shared" si="6"/>
        <v>6</v>
      </c>
      <c r="E81" s="80">
        <f t="shared" si="6"/>
        <v>43.29</v>
      </c>
      <c r="F81" s="81">
        <f>(E81*100)/D81</f>
        <v>721.5</v>
      </c>
    </row>
    <row r="82" spans="1:6" x14ac:dyDescent="0.2">
      <c r="A82" s="51" t="s">
        <v>52</v>
      </c>
      <c r="B82" s="52" t="s">
        <v>53</v>
      </c>
      <c r="C82" s="82">
        <f t="shared" si="6"/>
        <v>0</v>
      </c>
      <c r="D82" s="82">
        <f t="shared" si="6"/>
        <v>6</v>
      </c>
      <c r="E82" s="82">
        <f t="shared" si="6"/>
        <v>43.29</v>
      </c>
      <c r="F82" s="81">
        <f>(E82*100)/D82</f>
        <v>721.5</v>
      </c>
    </row>
    <row r="83" spans="1:6" x14ac:dyDescent="0.2">
      <c r="A83" s="53" t="s">
        <v>54</v>
      </c>
      <c r="B83" s="54" t="s">
        <v>55</v>
      </c>
      <c r="C83" s="83">
        <f t="shared" si="6"/>
        <v>0</v>
      </c>
      <c r="D83" s="83">
        <f t="shared" si="6"/>
        <v>6</v>
      </c>
      <c r="E83" s="83">
        <f t="shared" si="6"/>
        <v>43.29</v>
      </c>
      <c r="F83" s="83">
        <f>(E83*100)/D83</f>
        <v>721.5</v>
      </c>
    </row>
    <row r="84" spans="1:6" x14ac:dyDescent="0.2">
      <c r="A84" s="55" t="s">
        <v>56</v>
      </c>
      <c r="B84" s="56" t="s">
        <v>57</v>
      </c>
      <c r="C84" s="84">
        <v>0</v>
      </c>
      <c r="D84" s="84">
        <v>6</v>
      </c>
      <c r="E84" s="84">
        <v>43.29</v>
      </c>
      <c r="F84" s="84"/>
    </row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Sandra Marić</cp:lastModifiedBy>
  <cp:lastPrinted>2025-03-13T07:36:43Z</cp:lastPrinted>
  <dcterms:created xsi:type="dcterms:W3CDTF">2022-08-12T12:51:27Z</dcterms:created>
  <dcterms:modified xsi:type="dcterms:W3CDTF">2025-03-13T07:36:50Z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