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sdudc02\OSDU-Racunovodstvo\IZVRŠENJE FINANCIJSKOG PLANA 2023\TRGOVAČKI SUD\GODIŠNJI IZVJEŠTAJ 2023\"/>
    </mc:Choice>
  </mc:AlternateContent>
  <bookViews>
    <workbookView xWindow="57480" yWindow="-120" windowWidth="29040" windowHeight="15720" tabRatio="82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rashoda'!$B$1:$I$18</definedName>
    <definedName name="_xlnm.Print_Area" localSheetId="6">'Posebni dio'!$A$1:$C$8</definedName>
    <definedName name="_xlnm.Print_Area" localSheetId="0">SAŽETAK!$B$1:$K$27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3" i="1"/>
  <c r="L10" i="1"/>
  <c r="K14" i="1"/>
  <c r="K13" i="1"/>
  <c r="K10" i="1"/>
  <c r="G12" i="1" l="1"/>
  <c r="K12" i="1" s="1"/>
  <c r="H12" i="1"/>
  <c r="I12" i="1"/>
  <c r="J12" i="1"/>
  <c r="L12" i="1"/>
  <c r="G15" i="1"/>
  <c r="H15" i="1"/>
  <c r="I15" i="1"/>
  <c r="I16" i="1" s="1"/>
  <c r="J15" i="1"/>
  <c r="J16" i="1" s="1"/>
  <c r="H16" i="1" l="1"/>
  <c r="G16" i="1"/>
  <c r="K16" i="1" s="1"/>
  <c r="L16" i="1"/>
  <c r="L15" i="1"/>
  <c r="K15" i="1"/>
  <c r="H26" i="1"/>
  <c r="H27" i="1" s="1"/>
  <c r="I26" i="1"/>
  <c r="I27" i="1" s="1"/>
  <c r="J26" i="1"/>
  <c r="J27" i="1" s="1"/>
  <c r="L27" i="1" s="1"/>
  <c r="G26" i="1"/>
  <c r="K26" i="1" s="1"/>
  <c r="H23" i="1"/>
  <c r="I23" i="1"/>
  <c r="J23" i="1"/>
  <c r="K23" i="1" s="1"/>
  <c r="G23" i="1"/>
  <c r="L26" i="1" l="1"/>
  <c r="L23" i="1"/>
  <c r="G27" i="1"/>
  <c r="K27" i="1" s="1"/>
  <c r="F62" i="15"/>
  <c r="E62" i="15"/>
  <c r="D62" i="15"/>
  <c r="C62" i="15"/>
  <c r="C61" i="15" s="1"/>
  <c r="C60" i="15" s="1"/>
  <c r="F61" i="15"/>
  <c r="E61" i="15"/>
  <c r="D61" i="15"/>
  <c r="D60" i="15" s="1"/>
  <c r="E60" i="15"/>
  <c r="F60" i="15" s="1"/>
  <c r="E58" i="15"/>
  <c r="F58" i="15" s="1"/>
  <c r="D58" i="15"/>
  <c r="C58" i="15"/>
  <c r="D57" i="15"/>
  <c r="C57" i="15"/>
  <c r="D56" i="15"/>
  <c r="C56" i="15"/>
  <c r="E54" i="15"/>
  <c r="F54" i="15" s="1"/>
  <c r="D54" i="15"/>
  <c r="D51" i="15" s="1"/>
  <c r="D50" i="15" s="1"/>
  <c r="D49" i="15" s="1"/>
  <c r="D8" i="15" s="1"/>
  <c r="C54" i="15"/>
  <c r="E52" i="15"/>
  <c r="E51" i="15" s="1"/>
  <c r="D52" i="15"/>
  <c r="C52" i="15"/>
  <c r="C51" i="15"/>
  <c r="C50" i="15"/>
  <c r="C49" i="15"/>
  <c r="E47" i="15"/>
  <c r="F47" i="15" s="1"/>
  <c r="D47" i="15"/>
  <c r="D46" i="15" s="1"/>
  <c r="D45" i="15" s="1"/>
  <c r="C47" i="15"/>
  <c r="E46" i="15"/>
  <c r="E45" i="15" s="1"/>
  <c r="F45" i="15" s="1"/>
  <c r="C46" i="15"/>
  <c r="C45" i="15"/>
  <c r="E43" i="15"/>
  <c r="E42" i="15" s="1"/>
  <c r="F42" i="15" s="1"/>
  <c r="D43" i="15"/>
  <c r="C43" i="15"/>
  <c r="D42" i="15"/>
  <c r="C42" i="15"/>
  <c r="E39" i="15"/>
  <c r="F39" i="15" s="1"/>
  <c r="D39" i="15"/>
  <c r="C39" i="15"/>
  <c r="E30" i="15"/>
  <c r="F30" i="15" s="1"/>
  <c r="D30" i="15"/>
  <c r="C30" i="15"/>
  <c r="E26" i="15"/>
  <c r="F26" i="15" s="1"/>
  <c r="D26" i="15"/>
  <c r="C26" i="15"/>
  <c r="E21" i="15"/>
  <c r="F21" i="15" s="1"/>
  <c r="D21" i="15"/>
  <c r="D20" i="15" s="1"/>
  <c r="C21" i="15"/>
  <c r="E20" i="15"/>
  <c r="F20" i="15" s="1"/>
  <c r="C20" i="15"/>
  <c r="E18" i="15"/>
  <c r="F18" i="15" s="1"/>
  <c r="D18" i="15"/>
  <c r="C18" i="15"/>
  <c r="E16" i="15"/>
  <c r="F16" i="15" s="1"/>
  <c r="D16" i="15"/>
  <c r="C16" i="15"/>
  <c r="E14" i="15"/>
  <c r="F14" i="15" s="1"/>
  <c r="D14" i="15"/>
  <c r="C14" i="15"/>
  <c r="E13" i="15"/>
  <c r="F13" i="15" s="1"/>
  <c r="D13" i="15"/>
  <c r="D12" i="15" s="1"/>
  <c r="D11" i="15" s="1"/>
  <c r="D7" i="15" s="1"/>
  <c r="C13" i="15"/>
  <c r="C12" i="15"/>
  <c r="C11" i="15"/>
  <c r="C8" i="15"/>
  <c r="C7" i="15"/>
  <c r="H8" i="8"/>
  <c r="G8" i="8"/>
  <c r="H7" i="8"/>
  <c r="F7" i="8"/>
  <c r="G7" i="8" s="1"/>
  <c r="E7" i="8"/>
  <c r="E6" i="8" s="1"/>
  <c r="D7" i="8"/>
  <c r="D6" i="8" s="1"/>
  <c r="C7" i="8"/>
  <c r="C6" i="8" s="1"/>
  <c r="F6" i="8"/>
  <c r="H6" i="8" s="1"/>
  <c r="H15" i="5"/>
  <c r="G15" i="5"/>
  <c r="F14" i="5"/>
  <c r="G14" i="5" s="1"/>
  <c r="E14" i="5"/>
  <c r="D14" i="5"/>
  <c r="C14" i="5"/>
  <c r="H13" i="5"/>
  <c r="G13" i="5"/>
  <c r="F12" i="5"/>
  <c r="E12" i="5"/>
  <c r="D12" i="5"/>
  <c r="C12" i="5"/>
  <c r="E11" i="5"/>
  <c r="D11" i="5"/>
  <c r="H10" i="5"/>
  <c r="G10" i="5"/>
  <c r="H9" i="5"/>
  <c r="F9" i="5"/>
  <c r="G9" i="5" s="1"/>
  <c r="E9" i="5"/>
  <c r="D9" i="5"/>
  <c r="C9" i="5"/>
  <c r="H8" i="5"/>
  <c r="G8" i="5"/>
  <c r="H7" i="5"/>
  <c r="F7" i="5"/>
  <c r="E7" i="5"/>
  <c r="E6" i="5" s="1"/>
  <c r="D7" i="5"/>
  <c r="D6" i="5" s="1"/>
  <c r="C7" i="5"/>
  <c r="F6" i="5"/>
  <c r="C6" i="5"/>
  <c r="L59" i="3"/>
  <c r="K59" i="3"/>
  <c r="J58" i="3"/>
  <c r="L58" i="3" s="1"/>
  <c r="I58" i="3"/>
  <c r="I57" i="3" s="1"/>
  <c r="I56" i="3" s="1"/>
  <c r="H58" i="3"/>
  <c r="G58" i="3"/>
  <c r="H57" i="3"/>
  <c r="H56" i="3" s="1"/>
  <c r="G57" i="3"/>
  <c r="G56" i="3" s="1"/>
  <c r="L55" i="3"/>
  <c r="K55" i="3"/>
  <c r="J54" i="3"/>
  <c r="L54" i="3" s="1"/>
  <c r="I54" i="3"/>
  <c r="I53" i="3" s="1"/>
  <c r="H54" i="3"/>
  <c r="G54" i="3"/>
  <c r="G53" i="3" s="1"/>
  <c r="H53" i="3"/>
  <c r="L52" i="3"/>
  <c r="K52" i="3"/>
  <c r="L51" i="3"/>
  <c r="K51" i="3"/>
  <c r="J50" i="3"/>
  <c r="L50" i="3" s="1"/>
  <c r="I50" i="3"/>
  <c r="H50" i="3"/>
  <c r="G50" i="3"/>
  <c r="L49" i="3"/>
  <c r="K49" i="3"/>
  <c r="L48" i="3"/>
  <c r="K48" i="3"/>
  <c r="L47" i="3"/>
  <c r="K47" i="3"/>
  <c r="L46" i="3"/>
  <c r="K46" i="3"/>
  <c r="L45" i="3"/>
  <c r="K45" i="3"/>
  <c r="L44" i="3"/>
  <c r="K44" i="3"/>
  <c r="L43" i="3"/>
  <c r="K43" i="3"/>
  <c r="L42" i="3"/>
  <c r="K42" i="3"/>
  <c r="L41" i="3"/>
  <c r="J41" i="3"/>
  <c r="I41" i="3"/>
  <c r="H41" i="3"/>
  <c r="G41" i="3"/>
  <c r="K41" i="3" s="1"/>
  <c r="L40" i="3"/>
  <c r="K40" i="3"/>
  <c r="L39" i="3"/>
  <c r="K39" i="3"/>
  <c r="L38" i="3"/>
  <c r="K38" i="3"/>
  <c r="L37" i="3"/>
  <c r="J37" i="3"/>
  <c r="I37" i="3"/>
  <c r="H37" i="3"/>
  <c r="G37" i="3"/>
  <c r="K37" i="3" s="1"/>
  <c r="L36" i="3"/>
  <c r="K36" i="3"/>
  <c r="L35" i="3"/>
  <c r="K35" i="3"/>
  <c r="L34" i="3"/>
  <c r="K34" i="3"/>
  <c r="L33" i="3"/>
  <c r="K33" i="3"/>
  <c r="J32" i="3"/>
  <c r="L32" i="3" s="1"/>
  <c r="I32" i="3"/>
  <c r="I31" i="3" s="1"/>
  <c r="H32" i="3"/>
  <c r="G32" i="3"/>
  <c r="H31" i="3"/>
  <c r="L30" i="3"/>
  <c r="K30" i="3"/>
  <c r="L29" i="3"/>
  <c r="J29" i="3"/>
  <c r="I29" i="3"/>
  <c r="H29" i="3"/>
  <c r="G29" i="3"/>
  <c r="K29" i="3" s="1"/>
  <c r="L28" i="3"/>
  <c r="K28" i="3"/>
  <c r="L27" i="3"/>
  <c r="J27" i="3"/>
  <c r="I27" i="3"/>
  <c r="H27" i="3"/>
  <c r="G27" i="3"/>
  <c r="K27" i="3" s="1"/>
  <c r="L26" i="3"/>
  <c r="K26" i="3"/>
  <c r="L25" i="3"/>
  <c r="J25" i="3"/>
  <c r="I25" i="3"/>
  <c r="H25" i="3"/>
  <c r="H24" i="3" s="1"/>
  <c r="H23" i="3" s="1"/>
  <c r="G25" i="3"/>
  <c r="J24" i="3"/>
  <c r="L24" i="3" s="1"/>
  <c r="I24" i="3"/>
  <c r="I23" i="3" s="1"/>
  <c r="I22" i="3" s="1"/>
  <c r="L17" i="3"/>
  <c r="K17" i="3"/>
  <c r="J16" i="3"/>
  <c r="L16" i="3" s="1"/>
  <c r="I16" i="3"/>
  <c r="I15" i="3" s="1"/>
  <c r="I11" i="3" s="1"/>
  <c r="I10" i="3" s="1"/>
  <c r="H16" i="3"/>
  <c r="H15" i="3" s="1"/>
  <c r="G16" i="3"/>
  <c r="G15" i="3" s="1"/>
  <c r="L14" i="3"/>
  <c r="K14" i="3"/>
  <c r="J13" i="3"/>
  <c r="K13" i="3" s="1"/>
  <c r="I13" i="3"/>
  <c r="H13" i="3"/>
  <c r="H12" i="3" s="1"/>
  <c r="G13" i="3"/>
  <c r="G12" i="3" s="1"/>
  <c r="I12" i="3"/>
  <c r="G12" i="5" l="1"/>
  <c r="C11" i="5"/>
  <c r="G7" i="5"/>
  <c r="G11" i="3"/>
  <c r="G10" i="3" s="1"/>
  <c r="G31" i="3"/>
  <c r="G24" i="3"/>
  <c r="G23" i="3" s="1"/>
  <c r="G22" i="3" s="1"/>
  <c r="E50" i="15"/>
  <c r="F51" i="15"/>
  <c r="H6" i="5"/>
  <c r="H22" i="3"/>
  <c r="K25" i="3"/>
  <c r="G6" i="5"/>
  <c r="G6" i="8"/>
  <c r="E12" i="15"/>
  <c r="E57" i="15"/>
  <c r="J12" i="3"/>
  <c r="L13" i="3"/>
  <c r="K16" i="3"/>
  <c r="K24" i="3"/>
  <c r="K32" i="3"/>
  <c r="K50" i="3"/>
  <c r="K54" i="3"/>
  <c r="K58" i="3"/>
  <c r="F11" i="5"/>
  <c r="H12" i="5"/>
  <c r="H14" i="5"/>
  <c r="F43" i="15"/>
  <c r="F46" i="15"/>
  <c r="F52" i="15"/>
  <c r="J15" i="3"/>
  <c r="J31" i="3"/>
  <c r="J53" i="3"/>
  <c r="J57" i="3"/>
  <c r="H11" i="3"/>
  <c r="H10" i="3" s="1"/>
  <c r="L53" i="3" l="1"/>
  <c r="K53" i="3"/>
  <c r="L31" i="3"/>
  <c r="K31" i="3"/>
  <c r="G11" i="5"/>
  <c r="H11" i="5"/>
  <c r="K12" i="3"/>
  <c r="J11" i="3"/>
  <c r="L12" i="3"/>
  <c r="J23" i="3"/>
  <c r="F57" i="15"/>
  <c r="E56" i="15"/>
  <c r="F56" i="15" s="1"/>
  <c r="F50" i="15"/>
  <c r="J56" i="3"/>
  <c r="K57" i="3"/>
  <c r="L57" i="3"/>
  <c r="L15" i="3"/>
  <c r="K15" i="3"/>
  <c r="F12" i="15"/>
  <c r="E11" i="15"/>
  <c r="L11" i="3" l="1"/>
  <c r="K11" i="3"/>
  <c r="J10" i="3"/>
  <c r="L56" i="3"/>
  <c r="K56" i="3"/>
  <c r="E49" i="15"/>
  <c r="L23" i="3"/>
  <c r="J22" i="3"/>
  <c r="K23" i="3"/>
  <c r="F11" i="15"/>
  <c r="E7" i="15"/>
  <c r="F7" i="15" s="1"/>
  <c r="L22" i="3" l="1"/>
  <c r="K22" i="3"/>
  <c r="K10" i="3"/>
  <c r="L10" i="3"/>
  <c r="E8" i="15"/>
  <c r="F8" i="15" s="1"/>
  <c r="F49" i="15"/>
</calcChain>
</file>

<file path=xl/sharedStrings.xml><?xml version="1.0" encoding="utf-8"?>
<sst xmlns="http://schemas.openxmlformats.org/spreadsheetml/2006/main" count="332" uniqueCount="159">
  <si>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</si>
  <si>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</si>
  <si>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</si>
  <si>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</si>
  <si>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</si>
  <si>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</si>
  <si>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</si>
  <si>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</si>
  <si>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</si>
  <si>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</si>
  <si>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</si>
  <si>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</si>
  <si>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</si>
  <si>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</si>
  <si>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</si>
  <si>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</si>
  <si>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</si>
  <si>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</si>
  <si>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</si>
  <si>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</si>
  <si>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</si>
  <si>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</si>
  <si>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</si>
  <si>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</si>
  <si>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</si>
  <si>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</si>
  <si>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</si>
  <si>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</si>
  <si>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</si>
  <si>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</si>
  <si>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</si>
  <si>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</si>
  <si>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</si>
  <si>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</si>
  <si>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</si>
  <si>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</si>
  <si>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</si>
  <si>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</si>
  <si>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</si>
  <si>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</si>
  <si>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</si>
  <si>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</si>
  <si>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</si>
  <si>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</si>
  <si>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</si>
  <si>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</si>
  <si>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</si>
  <si>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</si>
  <si>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</si>
  <si>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</si>
  <si>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</si>
  <si>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</si>
  <si>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</si>
  <si>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</si>
  <si>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</si>
  <si>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</si>
  <si>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</si>
  <si>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</si>
  <si>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</si>
  <si>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</si>
  <si>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</si>
  <si>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</si>
  <si>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</si>
  <si>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</si>
  <si>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</si>
  <si>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</si>
  <si>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</si>
  <si>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</si>
  <si>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</si>
  <si>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</si>
  <si>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</si>
  <si>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</si>
  <si>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</si>
  <si>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</si>
  <si>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</si>
  <si>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</si>
  <si>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</si>
  <si>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</si>
  <si>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</si>
  <si>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</si>
  <si>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</si>
  <si>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</si>
  <si>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</si>
  <si>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</si>
  <si>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</si>
  <si>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</si>
  <si>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</si>
  <si>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</si>
  <si>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</si>
  <si>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</si>
  <si>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</si>
  <si>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</si>
  <si>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</si>
  <si>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</si>
  <si>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</si>
  <si>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</si>
  <si>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</si>
  <si>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</si>
  <si>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</si>
  <si>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</si>
  <si>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3224</t>
  </si>
  <si>
    <t>MATERIJAL I DIJELOVI ZA TEKUĆE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</si>
  <si>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</si>
  <si>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</si>
  <si>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</si>
  <si>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</si>
  <si>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</si>
  <si>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</si>
  <si>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</si>
  <si>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</si>
  <si>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</si>
  <si>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</si>
  <si>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</si>
  <si>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</si>
  <si>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</si>
  <si>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</si>
  <si>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</si>
  <si>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</si>
  <si>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3238</t>
  </si>
  <si>
    <t>RAČUNALNE USLUGE</t>
  </si>
  <si>
    <t>3239</t>
  </si>
  <si>
    <t>OSTALE USLUGE</t>
  </si>
  <si>
    <t>329</t>
  </si>
  <si>
    <t>OSTALI NESPOMENUTI RASHODI POSLOVANJA</t>
  </si>
  <si>
    <t>3293</t>
  </si>
  <si>
    <t>REPREZENTACIJA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</si>
  <si>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</si>
  <si>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</si>
  <si>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</si>
  <si>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</si>
  <si>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</si>
  <si>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</si>
  <si>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</si>
  <si>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</si>
  <si>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</si>
  <si>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</si>
  <si>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</si>
  <si>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</si>
  <si>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</si>
  <si>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</si>
  <si>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</si>
  <si>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1 Opći prihodi i primici</t>
  </si>
  <si>
    <t>11 Opći prihodi i primici</t>
  </si>
  <si>
    <t>3 Vlastiti prihodi</t>
  </si>
  <si>
    <t>31 Vlastiti prihodi</t>
  </si>
  <si>
    <t>3 Javni red i sigurnost</t>
  </si>
  <si>
    <t>0330 Sudovi</t>
  </si>
  <si>
    <t>056 - DUBROVNIK TRGOVAČKI SUD</t>
  </si>
  <si>
    <t>70</t>
  </si>
  <si>
    <t>11</t>
  </si>
  <si>
    <t>A639000</t>
  </si>
  <si>
    <t>Vođenje sudskih postupaka iz nadležnosti trgovačkih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</si>
  <si>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</si>
  <si>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</si>
  <si>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</si>
  <si>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</si>
  <si>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</si>
  <si>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50598 TRGOVAČKI SUD U DUBROVNIKU</t>
  </si>
  <si>
    <t>Vođenje sudskih postupaka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</si>
</sst>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;[Red]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29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7" fillId="0" borderId="3" xfId="0" applyNumberFormat="1" applyFont="1" applyBorder="1" applyAlignment="1"/>
    <xf numFmtId="4" fontId="7" fillId="3" borderId="3" xfId="0" applyNumberFormat="1" applyFont="1" applyFill="1" applyBorder="1" applyAlignment="1"/>
    <xf numFmtId="4" fontId="7" fillId="0" borderId="3" xfId="0" applyNumberFormat="1" applyFont="1" applyBorder="1" applyAlignment="1">
      <alignment wrapText="1"/>
    </xf>
    <xf numFmtId="4" fontId="7" fillId="3" borderId="3" xfId="0" applyNumberFormat="1" applyFont="1" applyFill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6" fillId="3" borderId="3" xfId="0" applyNumberFormat="1" applyFont="1" applyFill="1" applyBorder="1" applyAlignment="1">
      <alignment horizontal="right" wrapText="1"/>
    </xf>
    <xf numFmtId="0" fontId="21" fillId="0" borderId="0" xfId="0" applyFont="1"/>
    <xf numFmtId="4" fontId="21" fillId="0" borderId="3" xfId="0" applyNumberFormat="1" applyFont="1" applyBorder="1" applyAlignment="1">
      <alignment horizontal="right"/>
    </xf>
    <xf numFmtId="4" fontId="22" fillId="0" borderId="3" xfId="0" applyNumberFormat="1" applyFont="1" applyBorder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workbookViewId="0">
      <selection activeCell="K16" sqref="K16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98" t="s">
        <v>45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20"/>
    </row>
    <row r="2" spans="2:13" ht="18" customHeight="1" x14ac:dyDescent="0.5500000000000000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98" t="s">
        <v>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19"/>
    </row>
    <row r="4" spans="2:13" ht="17.649999999999999" x14ac:dyDescent="0.5500000000000000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98" t="s">
        <v>24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18"/>
    </row>
    <row r="6" spans="2:13" ht="18" customHeight="1" x14ac:dyDescent="0.6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16" t="s">
        <v>32</v>
      </c>
      <c r="C7" s="116"/>
      <c r="D7" s="116"/>
      <c r="E7" s="116"/>
      <c r="F7" s="116"/>
      <c r="G7" s="5"/>
      <c r="H7" s="6"/>
      <c r="I7" s="6"/>
      <c r="J7" s="6"/>
      <c r="K7" s="22"/>
      <c r="L7" s="22"/>
    </row>
    <row r="8" spans="2:13" ht="25.5" x14ac:dyDescent="0.25">
      <c r="B8" s="110" t="s">
        <v>3</v>
      </c>
      <c r="C8" s="110"/>
      <c r="D8" s="110"/>
      <c r="E8" s="110"/>
      <c r="F8" s="110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11">
        <v>1</v>
      </c>
      <c r="C9" s="111"/>
      <c r="D9" s="111"/>
      <c r="E9" s="111"/>
      <c r="F9" s="112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106" t="s">
        <v>8</v>
      </c>
      <c r="C10" s="107"/>
      <c r="D10" s="107"/>
      <c r="E10" s="107"/>
      <c r="F10" s="108"/>
      <c r="G10" s="89">
        <v>353459.33</v>
      </c>
      <c r="H10" s="85">
        <v>413050</v>
      </c>
      <c r="I10" s="85">
        <v>397868</v>
      </c>
      <c r="J10" s="85">
        <v>396970.8</v>
      </c>
      <c r="K10" s="85">
        <f>+J10/G10*100</f>
        <v>112.31017724160796</v>
      </c>
      <c r="L10" s="85">
        <f>+J10/I10*100</f>
        <v>99.774498074738347</v>
      </c>
    </row>
    <row r="11" spans="2:13" x14ac:dyDescent="0.25">
      <c r="B11" s="109" t="s">
        <v>7</v>
      </c>
      <c r="C11" s="108"/>
      <c r="D11" s="108"/>
      <c r="E11" s="108"/>
      <c r="F11" s="108"/>
      <c r="G11" s="89">
        <v>0</v>
      </c>
      <c r="H11" s="85">
        <v>0</v>
      </c>
      <c r="I11" s="85">
        <v>0</v>
      </c>
      <c r="J11" s="85">
        <v>0</v>
      </c>
      <c r="K11" s="85"/>
      <c r="L11" s="85"/>
    </row>
    <row r="12" spans="2:13" x14ac:dyDescent="0.25">
      <c r="B12" s="101" t="s">
        <v>0</v>
      </c>
      <c r="C12" s="102"/>
      <c r="D12" s="102"/>
      <c r="E12" s="102"/>
      <c r="F12" s="103"/>
      <c r="G12" s="90">
        <f>G10+G11</f>
        <v>353459.33</v>
      </c>
      <c r="H12" s="90">
        <f t="shared" ref="H12:J12" si="0">H10+H11</f>
        <v>413050</v>
      </c>
      <c r="I12" s="90">
        <f t="shared" si="0"/>
        <v>397868</v>
      </c>
      <c r="J12" s="90">
        <f t="shared" si="0"/>
        <v>396970.8</v>
      </c>
      <c r="K12" s="86">
        <f>J12/G12*100</f>
        <v>112.31017724160796</v>
      </c>
      <c r="L12" s="86">
        <f>J12/I12*100</f>
        <v>99.774498074738347</v>
      </c>
    </row>
    <row r="13" spans="2:13" x14ac:dyDescent="0.25">
      <c r="B13" s="115" t="s">
        <v>9</v>
      </c>
      <c r="C13" s="107"/>
      <c r="D13" s="107"/>
      <c r="E13" s="107"/>
      <c r="F13" s="107"/>
      <c r="G13" s="91">
        <v>353399.6</v>
      </c>
      <c r="H13" s="85">
        <v>412984</v>
      </c>
      <c r="I13" s="85">
        <v>397802</v>
      </c>
      <c r="J13" s="85">
        <v>396970.8</v>
      </c>
      <c r="K13" s="85">
        <f t="shared" ref="K13:K14" si="1">+J13/G13*100</f>
        <v>112.32915939916175</v>
      </c>
      <c r="L13" s="85">
        <f t="shared" ref="L13:L14" si="2">+J13/I13*100</f>
        <v>99.791051829804772</v>
      </c>
    </row>
    <row r="14" spans="2:13" x14ac:dyDescent="0.25">
      <c r="B14" s="109" t="s">
        <v>10</v>
      </c>
      <c r="C14" s="108"/>
      <c r="D14" s="108"/>
      <c r="E14" s="108"/>
      <c r="F14" s="108"/>
      <c r="G14" s="89">
        <v>59.73</v>
      </c>
      <c r="H14" s="85">
        <v>66</v>
      </c>
      <c r="I14" s="85">
        <v>66</v>
      </c>
      <c r="J14" s="85">
        <v>0</v>
      </c>
      <c r="K14" s="85">
        <f t="shared" si="1"/>
        <v>0</v>
      </c>
      <c r="L14" s="85">
        <f t="shared" si="2"/>
        <v>0</v>
      </c>
    </row>
    <row r="15" spans="2:13" x14ac:dyDescent="0.25">
      <c r="B15" s="14" t="s">
        <v>1</v>
      </c>
      <c r="C15" s="15"/>
      <c r="D15" s="15"/>
      <c r="E15" s="15"/>
      <c r="F15" s="15"/>
      <c r="G15" s="90">
        <f>G13+G14</f>
        <v>353459.32999999996</v>
      </c>
      <c r="H15" s="90">
        <f t="shared" ref="H15:J15" si="3">H13+H14</f>
        <v>413050</v>
      </c>
      <c r="I15" s="90">
        <f t="shared" si="3"/>
        <v>397868</v>
      </c>
      <c r="J15" s="90">
        <f t="shared" si="3"/>
        <v>396970.8</v>
      </c>
      <c r="K15" s="86">
        <f>J15/G15*100</f>
        <v>112.31017724160796</v>
      </c>
      <c r="L15" s="86">
        <f>J15/I15*100</f>
        <v>99.774498074738347</v>
      </c>
    </row>
    <row r="16" spans="2:13" x14ac:dyDescent="0.25">
      <c r="B16" s="114" t="s">
        <v>2</v>
      </c>
      <c r="C16" s="102"/>
      <c r="D16" s="102"/>
      <c r="E16" s="102"/>
      <c r="F16" s="102"/>
      <c r="G16" s="92">
        <f>G12-G15</f>
        <v>0</v>
      </c>
      <c r="H16" s="92">
        <f t="shared" ref="H16:J16" si="4">H12-H15</f>
        <v>0</v>
      </c>
      <c r="I16" s="92">
        <f t="shared" si="4"/>
        <v>0</v>
      </c>
      <c r="J16" s="92">
        <f t="shared" si="4"/>
        <v>0</v>
      </c>
      <c r="K16" s="86" t="e">
        <f>J16/G16*100</f>
        <v>#DIV/0!</v>
      </c>
      <c r="L16" s="86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16" t="s">
        <v>29</v>
      </c>
      <c r="C18" s="116"/>
      <c r="D18" s="116"/>
      <c r="E18" s="116"/>
      <c r="F18" s="116"/>
      <c r="G18" s="7"/>
      <c r="H18" s="7"/>
      <c r="I18" s="7"/>
      <c r="J18" s="7"/>
      <c r="K18" s="1"/>
      <c r="L18" s="1"/>
      <c r="M18" s="1"/>
    </row>
    <row r="19" spans="1:49" ht="25.5" x14ac:dyDescent="0.25">
      <c r="B19" s="110" t="s">
        <v>3</v>
      </c>
      <c r="C19" s="110"/>
      <c r="D19" s="110"/>
      <c r="E19" s="110"/>
      <c r="F19" s="110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ht="14.45" x14ac:dyDescent="0.55000000000000004">
      <c r="B20" s="117">
        <v>1</v>
      </c>
      <c r="C20" s="118"/>
      <c r="D20" s="118"/>
      <c r="E20" s="118"/>
      <c r="F20" s="118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4" t="s">
        <v>11</v>
      </c>
      <c r="C21" s="119"/>
      <c r="D21" s="119"/>
      <c r="E21" s="119"/>
      <c r="F21" s="119"/>
      <c r="G21" s="93">
        <v>0</v>
      </c>
      <c r="H21" s="85">
        <v>0</v>
      </c>
      <c r="I21" s="85">
        <v>0</v>
      </c>
      <c r="J21" s="85">
        <v>0</v>
      </c>
      <c r="K21" s="85"/>
      <c r="L21" s="85"/>
    </row>
    <row r="22" spans="1:49" x14ac:dyDescent="0.25">
      <c r="B22" s="104" t="s">
        <v>12</v>
      </c>
      <c r="C22" s="105"/>
      <c r="D22" s="105"/>
      <c r="E22" s="105"/>
      <c r="F22" s="105"/>
      <c r="G22" s="91">
        <v>0</v>
      </c>
      <c r="H22" s="85">
        <v>0</v>
      </c>
      <c r="I22" s="85">
        <v>0</v>
      </c>
      <c r="J22" s="85">
        <v>0</v>
      </c>
      <c r="K22" s="85"/>
      <c r="L22" s="85"/>
    </row>
    <row r="23" spans="1:49" ht="15" customHeight="1" x14ac:dyDescent="0.25">
      <c r="B23" s="120" t="s">
        <v>23</v>
      </c>
      <c r="C23" s="121"/>
      <c r="D23" s="121"/>
      <c r="E23" s="121"/>
      <c r="F23" s="122"/>
      <c r="G23" s="87">
        <f>G21-G22</f>
        <v>0</v>
      </c>
      <c r="H23" s="87">
        <f t="shared" ref="H23:J23" si="5">H21-H22</f>
        <v>0</v>
      </c>
      <c r="I23" s="87">
        <f t="shared" si="5"/>
        <v>0</v>
      </c>
      <c r="J23" s="87">
        <f t="shared" si="5"/>
        <v>0</v>
      </c>
      <c r="K23" s="94" t="e">
        <f>J23/G23*100</f>
        <v>#DIV/0!</v>
      </c>
      <c r="L23" s="94" t="e">
        <f>J23/I23*100</f>
        <v>#DIV/0!</v>
      </c>
    </row>
    <row r="24" spans="1:49" s="29" customFormat="1" ht="15" customHeight="1" x14ac:dyDescent="0.25">
      <c r="A24"/>
      <c r="B24" s="104" t="s">
        <v>5</v>
      </c>
      <c r="C24" s="105"/>
      <c r="D24" s="105"/>
      <c r="E24" s="105"/>
      <c r="F24" s="105"/>
      <c r="G24" s="91">
        <v>0</v>
      </c>
      <c r="H24" s="85">
        <v>0</v>
      </c>
      <c r="I24" s="85">
        <v>0</v>
      </c>
      <c r="J24" s="85">
        <v>0</v>
      </c>
      <c r="K24" s="85"/>
      <c r="L24" s="8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04" t="s">
        <v>28</v>
      </c>
      <c r="C25" s="105"/>
      <c r="D25" s="105"/>
      <c r="E25" s="105"/>
      <c r="F25" s="105"/>
      <c r="G25" s="91">
        <v>0</v>
      </c>
      <c r="H25" s="85">
        <v>0</v>
      </c>
      <c r="I25" s="85">
        <v>0</v>
      </c>
      <c r="J25" s="85">
        <v>0</v>
      </c>
      <c r="K25" s="85"/>
      <c r="L25" s="8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20" t="s">
        <v>30</v>
      </c>
      <c r="C26" s="121"/>
      <c r="D26" s="121"/>
      <c r="E26" s="121"/>
      <c r="F26" s="122"/>
      <c r="G26" s="88">
        <f>G24+G25</f>
        <v>0</v>
      </c>
      <c r="H26" s="88">
        <f t="shared" ref="H26:J26" si="6">H24+H25</f>
        <v>0</v>
      </c>
      <c r="I26" s="88">
        <f t="shared" si="6"/>
        <v>0</v>
      </c>
      <c r="J26" s="88">
        <f t="shared" si="6"/>
        <v>0</v>
      </c>
      <c r="K26" s="94" t="e">
        <f>J26/G26*100</f>
        <v>#DIV/0!</v>
      </c>
      <c r="L26" s="94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3" t="s">
        <v>31</v>
      </c>
      <c r="C27" s="113"/>
      <c r="D27" s="113"/>
      <c r="E27" s="113"/>
      <c r="F27" s="113"/>
      <c r="G27" s="88">
        <f>G16+G26</f>
        <v>0</v>
      </c>
      <c r="H27" s="88">
        <f t="shared" ref="H27:J27" si="7">H16+H26</f>
        <v>0</v>
      </c>
      <c r="I27" s="88">
        <f t="shared" si="7"/>
        <v>0</v>
      </c>
      <c r="J27" s="88">
        <f t="shared" si="7"/>
        <v>0</v>
      </c>
      <c r="K27" s="94" t="e">
        <f>J27/G27*100</f>
        <v>#DIV/0!</v>
      </c>
      <c r="L27" s="94" t="e">
        <f>J27/I27*100</f>
        <v>#DIV/0!</v>
      </c>
    </row>
    <row r="28" spans="1:49" ht="31.5" customHeight="1" x14ac:dyDescent="0.25"/>
    <row r="29" spans="1:49" ht="34.5" customHeight="1" x14ac:dyDescent="0.55000000000000004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9" t="s">
        <v>39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1:49" ht="15" customHeight="1" x14ac:dyDescent="0.25">
      <c r="B31" s="99" t="s">
        <v>40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1:49" ht="15" customHeight="1" x14ac:dyDescent="0.25">
      <c r="B32" s="99" t="s">
        <v>27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 ht="36.75" customHeight="1" x14ac:dyDescent="0.2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 ht="15" customHeight="1" x14ac:dyDescent="0.25">
      <c r="B34" s="100" t="s">
        <v>41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 x14ac:dyDescent="0.2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60"/>
  <sheetViews>
    <sheetView topLeftCell="C35" zoomScale="130" zoomScaleNormal="130" workbookViewId="0">
      <selection activeCell="C1" sqref="B1:L6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8" t="s">
        <v>4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98" t="s">
        <v>26</v>
      </c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98" t="s">
        <v>15</v>
      </c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23" t="s">
        <v>3</v>
      </c>
      <c r="C8" s="124"/>
      <c r="D8" s="124"/>
      <c r="E8" s="124"/>
      <c r="F8" s="125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6">
        <v>1</v>
      </c>
      <c r="C9" s="127"/>
      <c r="D9" s="127"/>
      <c r="E9" s="127"/>
      <c r="F9" s="128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353459.32999999996</v>
      </c>
      <c r="H10" s="65">
        <f>H11</f>
        <v>413050</v>
      </c>
      <c r="I10" s="65">
        <f>I11</f>
        <v>397868</v>
      </c>
      <c r="J10" s="65">
        <f>J11</f>
        <v>396970.8</v>
      </c>
      <c r="K10" s="69">
        <f t="shared" ref="K10:K17" si="0">(J10*100)/G10</f>
        <v>112.31017724160797</v>
      </c>
      <c r="L10" s="69">
        <f t="shared" ref="L10:L17" si="1">(J10*100)/I10</f>
        <v>99.774498074738361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G12+G15</f>
        <v>353459.32999999996</v>
      </c>
      <c r="H11" s="65">
        <f>H12+H15</f>
        <v>413050</v>
      </c>
      <c r="I11" s="65">
        <f>I12+I15</f>
        <v>397868</v>
      </c>
      <c r="J11" s="65">
        <f>J12+J15</f>
        <v>396970.8</v>
      </c>
      <c r="K11" s="65">
        <f t="shared" si="0"/>
        <v>112.31017724160797</v>
      </c>
      <c r="L11" s="65">
        <f t="shared" si="1"/>
        <v>99.774498074738361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554.41</v>
      </c>
      <c r="H12" s="65">
        <f t="shared" si="2"/>
        <v>332</v>
      </c>
      <c r="I12" s="65">
        <f t="shared" si="2"/>
        <v>687</v>
      </c>
      <c r="J12" s="65">
        <f t="shared" si="2"/>
        <v>534.47</v>
      </c>
      <c r="K12" s="65">
        <f t="shared" si="0"/>
        <v>96.403383777348893</v>
      </c>
      <c r="L12" s="65">
        <f t="shared" si="1"/>
        <v>77.797671033478892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554.41</v>
      </c>
      <c r="H13" s="65">
        <f t="shared" si="2"/>
        <v>332</v>
      </c>
      <c r="I13" s="65">
        <f t="shared" si="2"/>
        <v>687</v>
      </c>
      <c r="J13" s="65">
        <f t="shared" si="2"/>
        <v>534.47</v>
      </c>
      <c r="K13" s="65">
        <f t="shared" si="0"/>
        <v>96.403383777348893</v>
      </c>
      <c r="L13" s="65">
        <f t="shared" si="1"/>
        <v>77.797671033478892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554.41</v>
      </c>
      <c r="H14" s="66">
        <v>332</v>
      </c>
      <c r="I14" s="66">
        <v>687</v>
      </c>
      <c r="J14" s="66">
        <v>534.47</v>
      </c>
      <c r="K14" s="66">
        <f t="shared" si="0"/>
        <v>96.403383777348893</v>
      </c>
      <c r="L14" s="66">
        <f t="shared" si="1"/>
        <v>77.797671033478892</v>
      </c>
    </row>
    <row r="15" spans="2:12" x14ac:dyDescent="0.25">
      <c r="B15" s="65"/>
      <c r="C15" s="65" t="s">
        <v>63</v>
      </c>
      <c r="D15" s="65"/>
      <c r="E15" s="65"/>
      <c r="F15" s="65" t="s">
        <v>64</v>
      </c>
      <c r="G15" s="65">
        <f t="shared" ref="G15:J16" si="3">G16</f>
        <v>352904.92</v>
      </c>
      <c r="H15" s="65">
        <f t="shared" si="3"/>
        <v>412718</v>
      </c>
      <c r="I15" s="65">
        <f t="shared" si="3"/>
        <v>397181</v>
      </c>
      <c r="J15" s="65">
        <f t="shared" si="3"/>
        <v>396436.33</v>
      </c>
      <c r="K15" s="65">
        <f t="shared" si="0"/>
        <v>112.33516665055279</v>
      </c>
      <c r="L15" s="65">
        <f t="shared" si="1"/>
        <v>99.812511172488115</v>
      </c>
    </row>
    <row r="16" spans="2:12" x14ac:dyDescent="0.25">
      <c r="B16" s="65"/>
      <c r="C16" s="65"/>
      <c r="D16" s="65" t="s">
        <v>65</v>
      </c>
      <c r="E16" s="65"/>
      <c r="F16" s="65" t="s">
        <v>66</v>
      </c>
      <c r="G16" s="65">
        <f t="shared" si="3"/>
        <v>352904.92</v>
      </c>
      <c r="H16" s="65">
        <f t="shared" si="3"/>
        <v>412718</v>
      </c>
      <c r="I16" s="65">
        <f t="shared" si="3"/>
        <v>397181</v>
      </c>
      <c r="J16" s="65">
        <f t="shared" si="3"/>
        <v>396436.33</v>
      </c>
      <c r="K16" s="65">
        <f t="shared" si="0"/>
        <v>112.33516665055279</v>
      </c>
      <c r="L16" s="65">
        <f t="shared" si="1"/>
        <v>99.812511172488115</v>
      </c>
    </row>
    <row r="17" spans="2:12" x14ac:dyDescent="0.25">
      <c r="B17" s="66"/>
      <c r="C17" s="66"/>
      <c r="D17" s="66"/>
      <c r="E17" s="66" t="s">
        <v>67</v>
      </c>
      <c r="F17" s="66" t="s">
        <v>68</v>
      </c>
      <c r="G17" s="66">
        <v>352904.92</v>
      </c>
      <c r="H17" s="66">
        <v>412718</v>
      </c>
      <c r="I17" s="66">
        <v>397181</v>
      </c>
      <c r="J17" s="66">
        <v>396436.33</v>
      </c>
      <c r="K17" s="66">
        <f t="shared" si="0"/>
        <v>112.33516665055279</v>
      </c>
      <c r="L17" s="66">
        <f t="shared" si="1"/>
        <v>99.812511172488115</v>
      </c>
    </row>
    <row r="18" spans="2:12" x14ac:dyDescent="0.25">
      <c r="F18" s="35"/>
    </row>
    <row r="19" spans="2:12" x14ac:dyDescent="0.25">
      <c r="F19" s="35"/>
    </row>
    <row r="20" spans="2:12" ht="36.75" customHeight="1" x14ac:dyDescent="0.25">
      <c r="B20" s="123" t="s">
        <v>3</v>
      </c>
      <c r="C20" s="124"/>
      <c r="D20" s="124"/>
      <c r="E20" s="124"/>
      <c r="F20" s="125"/>
      <c r="G20" s="28" t="s">
        <v>50</v>
      </c>
      <c r="H20" s="28" t="s">
        <v>47</v>
      </c>
      <c r="I20" s="28" t="s">
        <v>48</v>
      </c>
      <c r="J20" s="28" t="s">
        <v>51</v>
      </c>
      <c r="K20" s="28" t="s">
        <v>6</v>
      </c>
      <c r="L20" s="28" t="s">
        <v>22</v>
      </c>
    </row>
    <row r="21" spans="2:12" x14ac:dyDescent="0.25">
      <c r="B21" s="126">
        <v>1</v>
      </c>
      <c r="C21" s="127"/>
      <c r="D21" s="127"/>
      <c r="E21" s="127"/>
      <c r="F21" s="128"/>
      <c r="G21" s="30">
        <v>2</v>
      </c>
      <c r="H21" s="30">
        <v>3</v>
      </c>
      <c r="I21" s="30">
        <v>4</v>
      </c>
      <c r="J21" s="30">
        <v>5</v>
      </c>
      <c r="K21" s="30" t="s">
        <v>13</v>
      </c>
      <c r="L21" s="30" t="s">
        <v>14</v>
      </c>
    </row>
    <row r="22" spans="2:12" x14ac:dyDescent="0.25">
      <c r="B22" s="65"/>
      <c r="C22" s="66"/>
      <c r="D22" s="67"/>
      <c r="E22" s="68"/>
      <c r="F22" s="8" t="s">
        <v>21</v>
      </c>
      <c r="G22" s="65">
        <f>G23+G56</f>
        <v>353459.32999999996</v>
      </c>
      <c r="H22" s="65">
        <f>H23+H56</f>
        <v>413050</v>
      </c>
      <c r="I22" s="65">
        <f>I23+I56</f>
        <v>397868</v>
      </c>
      <c r="J22" s="65">
        <f>J23+J56</f>
        <v>396970.80000000005</v>
      </c>
      <c r="K22" s="70">
        <f t="shared" ref="K22:K59" si="4">(J22*100)/G22</f>
        <v>112.310177241608</v>
      </c>
      <c r="L22" s="70">
        <f t="shared" ref="L22:L59" si="5">(J22*100)/I22</f>
        <v>99.774498074738375</v>
      </c>
    </row>
    <row r="23" spans="2:12" x14ac:dyDescent="0.25">
      <c r="B23" s="65" t="s">
        <v>69</v>
      </c>
      <c r="C23" s="65"/>
      <c r="D23" s="65"/>
      <c r="E23" s="65"/>
      <c r="F23" s="65" t="s">
        <v>70</v>
      </c>
      <c r="G23" s="65">
        <f>G24+G31+G53</f>
        <v>353399.6</v>
      </c>
      <c r="H23" s="65">
        <f>H24+H31+H53</f>
        <v>412984</v>
      </c>
      <c r="I23" s="65">
        <f>I24+I31+I53</f>
        <v>397802</v>
      </c>
      <c r="J23" s="65">
        <f>J24+J31+J53</f>
        <v>396970.80000000005</v>
      </c>
      <c r="K23" s="65">
        <f t="shared" si="4"/>
        <v>112.32915939916177</v>
      </c>
      <c r="L23" s="65">
        <f t="shared" si="5"/>
        <v>99.7910518298048</v>
      </c>
    </row>
    <row r="24" spans="2:12" x14ac:dyDescent="0.25">
      <c r="B24" s="65"/>
      <c r="C24" s="65" t="s">
        <v>71</v>
      </c>
      <c r="D24" s="65"/>
      <c r="E24" s="65"/>
      <c r="F24" s="65" t="s">
        <v>72</v>
      </c>
      <c r="G24" s="65">
        <f>G25+G27+G29</f>
        <v>304195.19</v>
      </c>
      <c r="H24" s="65">
        <f>H25+H27+H29</f>
        <v>349787</v>
      </c>
      <c r="I24" s="65">
        <f>I25+I27+I29</f>
        <v>344787</v>
      </c>
      <c r="J24" s="65">
        <f>J25+J27+J29</f>
        <v>344466.85000000003</v>
      </c>
      <c r="K24" s="65">
        <f t="shared" si="4"/>
        <v>113.23875633930963</v>
      </c>
      <c r="L24" s="65">
        <f t="shared" si="5"/>
        <v>99.907145571033709</v>
      </c>
    </row>
    <row r="25" spans="2:12" x14ac:dyDescent="0.25">
      <c r="B25" s="65"/>
      <c r="C25" s="65"/>
      <c r="D25" s="65" t="s">
        <v>73</v>
      </c>
      <c r="E25" s="65"/>
      <c r="F25" s="65" t="s">
        <v>74</v>
      </c>
      <c r="G25" s="65">
        <f>G26</f>
        <v>251741.35</v>
      </c>
      <c r="H25" s="65">
        <f>H26</f>
        <v>289718</v>
      </c>
      <c r="I25" s="65">
        <f>I26</f>
        <v>286218</v>
      </c>
      <c r="J25" s="65">
        <f>J26</f>
        <v>285925.82</v>
      </c>
      <c r="K25" s="65">
        <f t="shared" si="4"/>
        <v>113.57920341652255</v>
      </c>
      <c r="L25" s="65">
        <f t="shared" si="5"/>
        <v>99.897916972377701</v>
      </c>
    </row>
    <row r="26" spans="2:12" x14ac:dyDescent="0.25">
      <c r="B26" s="66"/>
      <c r="C26" s="66"/>
      <c r="D26" s="66"/>
      <c r="E26" s="66" t="s">
        <v>75</v>
      </c>
      <c r="F26" s="66" t="s">
        <v>76</v>
      </c>
      <c r="G26" s="66">
        <v>251741.35</v>
      </c>
      <c r="H26" s="66">
        <v>289718</v>
      </c>
      <c r="I26" s="66">
        <v>286218</v>
      </c>
      <c r="J26" s="66">
        <v>285925.82</v>
      </c>
      <c r="K26" s="66">
        <f t="shared" si="4"/>
        <v>113.57920341652255</v>
      </c>
      <c r="L26" s="66">
        <f t="shared" si="5"/>
        <v>99.897916972377701</v>
      </c>
    </row>
    <row r="27" spans="2:12" x14ac:dyDescent="0.25">
      <c r="B27" s="65"/>
      <c r="C27" s="65"/>
      <c r="D27" s="65" t="s">
        <v>77</v>
      </c>
      <c r="E27" s="65"/>
      <c r="F27" s="65" t="s">
        <v>78</v>
      </c>
      <c r="G27" s="65">
        <f>G28</f>
        <v>10916.52</v>
      </c>
      <c r="H27" s="65">
        <f>H28</f>
        <v>11281</v>
      </c>
      <c r="I27" s="65">
        <f>I28</f>
        <v>11381</v>
      </c>
      <c r="J27" s="65">
        <f>J28</f>
        <v>11363.21</v>
      </c>
      <c r="K27" s="65">
        <f t="shared" si="4"/>
        <v>104.09187176865888</v>
      </c>
      <c r="L27" s="65">
        <f t="shared" si="5"/>
        <v>99.843686846498557</v>
      </c>
    </row>
    <row r="28" spans="2:12" x14ac:dyDescent="0.25">
      <c r="B28" s="66"/>
      <c r="C28" s="66"/>
      <c r="D28" s="66"/>
      <c r="E28" s="66" t="s">
        <v>79</v>
      </c>
      <c r="F28" s="66" t="s">
        <v>78</v>
      </c>
      <c r="G28" s="66">
        <v>10916.52</v>
      </c>
      <c r="H28" s="66">
        <v>11281</v>
      </c>
      <c r="I28" s="66">
        <v>11381</v>
      </c>
      <c r="J28" s="66">
        <v>11363.21</v>
      </c>
      <c r="K28" s="66">
        <f t="shared" si="4"/>
        <v>104.09187176865888</v>
      </c>
      <c r="L28" s="66">
        <f t="shared" si="5"/>
        <v>99.843686846498557</v>
      </c>
    </row>
    <row r="29" spans="2:12" x14ac:dyDescent="0.25">
      <c r="B29" s="65"/>
      <c r="C29" s="65"/>
      <c r="D29" s="65" t="s">
        <v>80</v>
      </c>
      <c r="E29" s="65"/>
      <c r="F29" s="65" t="s">
        <v>81</v>
      </c>
      <c r="G29" s="65">
        <f>G30</f>
        <v>41537.32</v>
      </c>
      <c r="H29" s="65">
        <f>H30</f>
        <v>48788</v>
      </c>
      <c r="I29" s="65">
        <f>I30</f>
        <v>47188</v>
      </c>
      <c r="J29" s="65">
        <f>J30</f>
        <v>47177.82</v>
      </c>
      <c r="K29" s="65">
        <f t="shared" si="4"/>
        <v>113.57935466226516</v>
      </c>
      <c r="L29" s="65">
        <f t="shared" si="5"/>
        <v>99.978426718657289</v>
      </c>
    </row>
    <row r="30" spans="2:12" x14ac:dyDescent="0.25">
      <c r="B30" s="66"/>
      <c r="C30" s="66"/>
      <c r="D30" s="66"/>
      <c r="E30" s="66" t="s">
        <v>82</v>
      </c>
      <c r="F30" s="66" t="s">
        <v>83</v>
      </c>
      <c r="G30" s="66">
        <v>41537.32</v>
      </c>
      <c r="H30" s="66">
        <v>48788</v>
      </c>
      <c r="I30" s="66">
        <v>47188</v>
      </c>
      <c r="J30" s="66">
        <v>47177.82</v>
      </c>
      <c r="K30" s="66">
        <f t="shared" si="4"/>
        <v>113.57935466226516</v>
      </c>
      <c r="L30" s="66">
        <f t="shared" si="5"/>
        <v>99.978426718657289</v>
      </c>
    </row>
    <row r="31" spans="2:12" x14ac:dyDescent="0.25">
      <c r="B31" s="65"/>
      <c r="C31" s="65" t="s">
        <v>84</v>
      </c>
      <c r="D31" s="65"/>
      <c r="E31" s="65"/>
      <c r="F31" s="65" t="s">
        <v>85</v>
      </c>
      <c r="G31" s="65">
        <f>G32+G37+G41+G50</f>
        <v>48607.16</v>
      </c>
      <c r="H31" s="65">
        <f>H32+H37+H41+H50</f>
        <v>62400</v>
      </c>
      <c r="I31" s="65">
        <f>I32+I37+I41+I50</f>
        <v>52405</v>
      </c>
      <c r="J31" s="65">
        <f>J32+J37+J41+J50</f>
        <v>51893.95</v>
      </c>
      <c r="K31" s="65">
        <f t="shared" si="4"/>
        <v>106.76194618241428</v>
      </c>
      <c r="L31" s="65">
        <f t="shared" si="5"/>
        <v>99.02480679324492</v>
      </c>
    </row>
    <row r="32" spans="2:12" x14ac:dyDescent="0.25">
      <c r="B32" s="65"/>
      <c r="C32" s="65"/>
      <c r="D32" s="65" t="s">
        <v>86</v>
      </c>
      <c r="E32" s="65"/>
      <c r="F32" s="65" t="s">
        <v>87</v>
      </c>
      <c r="G32" s="65">
        <f>G33+G34+G35+G36</f>
        <v>19245.890000000003</v>
      </c>
      <c r="H32" s="65">
        <f>H33+H34+H35+H36</f>
        <v>20825</v>
      </c>
      <c r="I32" s="65">
        <f>I33+I34+I35+I36</f>
        <v>19794</v>
      </c>
      <c r="J32" s="65">
        <f>J33+J34+J35+J36</f>
        <v>19793.010000000002</v>
      </c>
      <c r="K32" s="65">
        <f t="shared" si="4"/>
        <v>102.84278877204432</v>
      </c>
      <c r="L32" s="65">
        <f t="shared" si="5"/>
        <v>99.994998484389214</v>
      </c>
    </row>
    <row r="33" spans="2:12" x14ac:dyDescent="0.25">
      <c r="B33" s="66"/>
      <c r="C33" s="66"/>
      <c r="D33" s="66"/>
      <c r="E33" s="66" t="s">
        <v>88</v>
      </c>
      <c r="F33" s="66" t="s">
        <v>89</v>
      </c>
      <c r="G33" s="66">
        <v>13099.74</v>
      </c>
      <c r="H33" s="66">
        <v>11680</v>
      </c>
      <c r="I33" s="66">
        <v>13700</v>
      </c>
      <c r="J33" s="66">
        <v>13700</v>
      </c>
      <c r="K33" s="66">
        <f t="shared" si="4"/>
        <v>104.5822283495703</v>
      </c>
      <c r="L33" s="66">
        <f t="shared" si="5"/>
        <v>100</v>
      </c>
    </row>
    <row r="34" spans="2:12" x14ac:dyDescent="0.25">
      <c r="B34" s="66"/>
      <c r="C34" s="66"/>
      <c r="D34" s="66"/>
      <c r="E34" s="66" t="s">
        <v>90</v>
      </c>
      <c r="F34" s="66" t="s">
        <v>91</v>
      </c>
      <c r="G34" s="66">
        <v>5110.91</v>
      </c>
      <c r="H34" s="66">
        <v>6689</v>
      </c>
      <c r="I34" s="66">
        <v>5162</v>
      </c>
      <c r="J34" s="66">
        <v>5161.01</v>
      </c>
      <c r="K34" s="66">
        <f t="shared" si="4"/>
        <v>100.98025596224548</v>
      </c>
      <c r="L34" s="66">
        <f t="shared" si="5"/>
        <v>99.980821387059279</v>
      </c>
    </row>
    <row r="35" spans="2:12" x14ac:dyDescent="0.25">
      <c r="B35" s="66"/>
      <c r="C35" s="66"/>
      <c r="D35" s="66"/>
      <c r="E35" s="66" t="s">
        <v>92</v>
      </c>
      <c r="F35" s="66" t="s">
        <v>93</v>
      </c>
      <c r="G35" s="66">
        <v>1035.24</v>
      </c>
      <c r="H35" s="66">
        <v>1195</v>
      </c>
      <c r="I35" s="66">
        <v>932</v>
      </c>
      <c r="J35" s="66">
        <v>932</v>
      </c>
      <c r="K35" s="66">
        <f t="shared" si="4"/>
        <v>90.027433252192722</v>
      </c>
      <c r="L35" s="66">
        <f t="shared" si="5"/>
        <v>100</v>
      </c>
    </row>
    <row r="36" spans="2:12" x14ac:dyDescent="0.25">
      <c r="B36" s="66"/>
      <c r="C36" s="66"/>
      <c r="D36" s="66"/>
      <c r="E36" s="66" t="s">
        <v>94</v>
      </c>
      <c r="F36" s="66" t="s">
        <v>95</v>
      </c>
      <c r="G36" s="66">
        <v>0</v>
      </c>
      <c r="H36" s="66">
        <v>1261</v>
      </c>
      <c r="I36" s="66">
        <v>0</v>
      </c>
      <c r="J36" s="66">
        <v>0</v>
      </c>
      <c r="K36" s="66" t="e">
        <f t="shared" si="4"/>
        <v>#DIV/0!</v>
      </c>
      <c r="L36" s="66" t="e">
        <f t="shared" si="5"/>
        <v>#DIV/0!</v>
      </c>
    </row>
    <row r="37" spans="2:12" x14ac:dyDescent="0.25">
      <c r="B37" s="65"/>
      <c r="C37" s="65"/>
      <c r="D37" s="65" t="s">
        <v>96</v>
      </c>
      <c r="E37" s="65"/>
      <c r="F37" s="65" t="s">
        <v>97</v>
      </c>
      <c r="G37" s="65">
        <f>G38+G39+G40</f>
        <v>8651.5299999999988</v>
      </c>
      <c r="H37" s="65">
        <f>H38+H39+H40</f>
        <v>9954</v>
      </c>
      <c r="I37" s="65">
        <f>I38+I39+I40</f>
        <v>9735</v>
      </c>
      <c r="J37" s="65">
        <f>J38+J39+J40</f>
        <v>9651.7199999999993</v>
      </c>
      <c r="K37" s="65">
        <f t="shared" si="4"/>
        <v>111.56084530713065</v>
      </c>
      <c r="L37" s="65">
        <f t="shared" si="5"/>
        <v>99.144530046224943</v>
      </c>
    </row>
    <row r="38" spans="2:12" x14ac:dyDescent="0.25">
      <c r="B38" s="66"/>
      <c r="C38" s="66"/>
      <c r="D38" s="66"/>
      <c r="E38" s="66" t="s">
        <v>98</v>
      </c>
      <c r="F38" s="66" t="s">
        <v>99</v>
      </c>
      <c r="G38" s="66">
        <v>7624.26</v>
      </c>
      <c r="H38" s="66">
        <v>9424</v>
      </c>
      <c r="I38" s="66">
        <v>9355</v>
      </c>
      <c r="J38" s="66">
        <v>9271.7199999999993</v>
      </c>
      <c r="K38" s="66">
        <f t="shared" si="4"/>
        <v>121.60812983817443</v>
      </c>
      <c r="L38" s="66">
        <f t="shared" si="5"/>
        <v>99.109780865847128</v>
      </c>
    </row>
    <row r="39" spans="2:12" x14ac:dyDescent="0.25">
      <c r="B39" s="66"/>
      <c r="C39" s="66"/>
      <c r="D39" s="66"/>
      <c r="E39" s="66" t="s">
        <v>100</v>
      </c>
      <c r="F39" s="66" t="s">
        <v>101</v>
      </c>
      <c r="G39" s="66">
        <v>929.06</v>
      </c>
      <c r="H39" s="66">
        <v>265</v>
      </c>
      <c r="I39" s="66">
        <v>190</v>
      </c>
      <c r="J39" s="66">
        <v>190</v>
      </c>
      <c r="K39" s="66">
        <f t="shared" si="4"/>
        <v>20.450778205928575</v>
      </c>
      <c r="L39" s="66">
        <f t="shared" si="5"/>
        <v>100</v>
      </c>
    </row>
    <row r="40" spans="2:12" x14ac:dyDescent="0.25">
      <c r="B40" s="66"/>
      <c r="C40" s="66"/>
      <c r="D40" s="66"/>
      <c r="E40" s="66" t="s">
        <v>102</v>
      </c>
      <c r="F40" s="66" t="s">
        <v>103</v>
      </c>
      <c r="G40" s="66">
        <v>98.21</v>
      </c>
      <c r="H40" s="66">
        <v>265</v>
      </c>
      <c r="I40" s="66">
        <v>190</v>
      </c>
      <c r="J40" s="66">
        <v>190</v>
      </c>
      <c r="K40" s="66">
        <f t="shared" si="4"/>
        <v>193.46298747581713</v>
      </c>
      <c r="L40" s="66">
        <f t="shared" si="5"/>
        <v>100</v>
      </c>
    </row>
    <row r="41" spans="2:12" x14ac:dyDescent="0.25">
      <c r="B41" s="65"/>
      <c r="C41" s="65"/>
      <c r="D41" s="65" t="s">
        <v>104</v>
      </c>
      <c r="E41" s="65"/>
      <c r="F41" s="65" t="s">
        <v>105</v>
      </c>
      <c r="G41" s="65">
        <f>G42+G43+G44+G45+G46+G47+G48+G49</f>
        <v>19807.599999999999</v>
      </c>
      <c r="H41" s="65">
        <f>H42+H43+H44+H45+H46+H47+H48+H49</f>
        <v>31024</v>
      </c>
      <c r="I41" s="65">
        <f>I42+I43+I44+I45+I46+I47+I48+I49</f>
        <v>21924</v>
      </c>
      <c r="J41" s="65">
        <f>J42+J43+J44+J45+J46+J47+J48+J49</f>
        <v>21564.019999999997</v>
      </c>
      <c r="K41" s="65">
        <f t="shared" si="4"/>
        <v>108.86740443062257</v>
      </c>
      <c r="L41" s="65">
        <f t="shared" si="5"/>
        <v>98.358055099434395</v>
      </c>
    </row>
    <row r="42" spans="2:12" x14ac:dyDescent="0.25">
      <c r="B42" s="66"/>
      <c r="C42" s="66"/>
      <c r="D42" s="66"/>
      <c r="E42" s="66" t="s">
        <v>106</v>
      </c>
      <c r="F42" s="66" t="s">
        <v>107</v>
      </c>
      <c r="G42" s="66">
        <v>11998.15</v>
      </c>
      <c r="H42" s="66">
        <v>13020</v>
      </c>
      <c r="I42" s="66">
        <v>11720</v>
      </c>
      <c r="J42" s="66">
        <v>11645.63</v>
      </c>
      <c r="K42" s="66">
        <f t="shared" si="4"/>
        <v>97.061880373224213</v>
      </c>
      <c r="L42" s="66">
        <f t="shared" si="5"/>
        <v>99.365443686006827</v>
      </c>
    </row>
    <row r="43" spans="2:12" x14ac:dyDescent="0.25">
      <c r="B43" s="66"/>
      <c r="C43" s="66"/>
      <c r="D43" s="66"/>
      <c r="E43" s="66" t="s">
        <v>108</v>
      </c>
      <c r="F43" s="66" t="s">
        <v>109</v>
      </c>
      <c r="G43" s="66">
        <v>842.79</v>
      </c>
      <c r="H43" s="66">
        <v>12217</v>
      </c>
      <c r="I43" s="66">
        <v>5517</v>
      </c>
      <c r="J43" s="66">
        <v>5430</v>
      </c>
      <c r="K43" s="66">
        <f t="shared" si="4"/>
        <v>644.28861282169942</v>
      </c>
      <c r="L43" s="66">
        <f t="shared" si="5"/>
        <v>98.423056008700385</v>
      </c>
    </row>
    <row r="44" spans="2:12" x14ac:dyDescent="0.25">
      <c r="B44" s="66"/>
      <c r="C44" s="66"/>
      <c r="D44" s="66"/>
      <c r="E44" s="66" t="s">
        <v>110</v>
      </c>
      <c r="F44" s="66" t="s">
        <v>111</v>
      </c>
      <c r="G44" s="66">
        <v>668.52</v>
      </c>
      <c r="H44" s="66">
        <v>664</v>
      </c>
      <c r="I44" s="66">
        <v>64</v>
      </c>
      <c r="J44" s="66">
        <v>0</v>
      </c>
      <c r="K44" s="66">
        <f t="shared" si="4"/>
        <v>0</v>
      </c>
      <c r="L44" s="66">
        <f t="shared" si="5"/>
        <v>0</v>
      </c>
    </row>
    <row r="45" spans="2:12" x14ac:dyDescent="0.25">
      <c r="B45" s="66"/>
      <c r="C45" s="66"/>
      <c r="D45" s="66"/>
      <c r="E45" s="66" t="s">
        <v>112</v>
      </c>
      <c r="F45" s="66" t="s">
        <v>113</v>
      </c>
      <c r="G45" s="66">
        <v>334.57</v>
      </c>
      <c r="H45" s="66">
        <v>398</v>
      </c>
      <c r="I45" s="66">
        <v>398</v>
      </c>
      <c r="J45" s="66">
        <v>376.85</v>
      </c>
      <c r="K45" s="66">
        <f t="shared" si="4"/>
        <v>112.63711629853245</v>
      </c>
      <c r="L45" s="66">
        <f t="shared" si="5"/>
        <v>94.685929648241199</v>
      </c>
    </row>
    <row r="46" spans="2:12" x14ac:dyDescent="0.25">
      <c r="B46" s="66"/>
      <c r="C46" s="66"/>
      <c r="D46" s="66"/>
      <c r="E46" s="66" t="s">
        <v>114</v>
      </c>
      <c r="F46" s="66" t="s">
        <v>115</v>
      </c>
      <c r="G46" s="66">
        <v>3434.2</v>
      </c>
      <c r="H46" s="66">
        <v>3849</v>
      </c>
      <c r="I46" s="66">
        <v>3549</v>
      </c>
      <c r="J46" s="66">
        <v>3481.54</v>
      </c>
      <c r="K46" s="66">
        <f t="shared" si="4"/>
        <v>101.37848698386816</v>
      </c>
      <c r="L46" s="66">
        <f t="shared" si="5"/>
        <v>98.099182868413635</v>
      </c>
    </row>
    <row r="47" spans="2:12" x14ac:dyDescent="0.25">
      <c r="B47" s="66"/>
      <c r="C47" s="66"/>
      <c r="D47" s="66"/>
      <c r="E47" s="66" t="s">
        <v>116</v>
      </c>
      <c r="F47" s="66" t="s">
        <v>117</v>
      </c>
      <c r="G47" s="66">
        <v>1011.35</v>
      </c>
      <c r="H47" s="66">
        <v>531</v>
      </c>
      <c r="I47" s="66">
        <v>531</v>
      </c>
      <c r="J47" s="66">
        <v>531</v>
      </c>
      <c r="K47" s="66">
        <f t="shared" si="4"/>
        <v>52.504078706679188</v>
      </c>
      <c r="L47" s="66">
        <f t="shared" si="5"/>
        <v>100</v>
      </c>
    </row>
    <row r="48" spans="2:12" x14ac:dyDescent="0.25">
      <c r="B48" s="66"/>
      <c r="C48" s="66"/>
      <c r="D48" s="66"/>
      <c r="E48" s="66" t="s">
        <v>118</v>
      </c>
      <c r="F48" s="66" t="s">
        <v>119</v>
      </c>
      <c r="G48" s="66">
        <v>152.30000000000001</v>
      </c>
      <c r="H48" s="66">
        <v>212</v>
      </c>
      <c r="I48" s="66">
        <v>112</v>
      </c>
      <c r="J48" s="66">
        <v>99</v>
      </c>
      <c r="K48" s="66">
        <f t="shared" si="4"/>
        <v>65.003282994090611</v>
      </c>
      <c r="L48" s="66">
        <f t="shared" si="5"/>
        <v>88.392857142857139</v>
      </c>
    </row>
    <row r="49" spans="2:12" x14ac:dyDescent="0.25">
      <c r="B49" s="66"/>
      <c r="C49" s="66"/>
      <c r="D49" s="66"/>
      <c r="E49" s="66" t="s">
        <v>120</v>
      </c>
      <c r="F49" s="66" t="s">
        <v>121</v>
      </c>
      <c r="G49" s="66">
        <v>1365.72</v>
      </c>
      <c r="H49" s="66">
        <v>133</v>
      </c>
      <c r="I49" s="66">
        <v>33</v>
      </c>
      <c r="J49" s="66">
        <v>0</v>
      </c>
      <c r="K49" s="66">
        <f t="shared" si="4"/>
        <v>0</v>
      </c>
      <c r="L49" s="66">
        <f t="shared" si="5"/>
        <v>0</v>
      </c>
    </row>
    <row r="50" spans="2:12" x14ac:dyDescent="0.25">
      <c r="B50" s="65"/>
      <c r="C50" s="65"/>
      <c r="D50" s="65" t="s">
        <v>122</v>
      </c>
      <c r="E50" s="65"/>
      <c r="F50" s="65" t="s">
        <v>123</v>
      </c>
      <c r="G50" s="65">
        <f>G51+G52</f>
        <v>902.14</v>
      </c>
      <c r="H50" s="65">
        <f>H51+H52</f>
        <v>597</v>
      </c>
      <c r="I50" s="65">
        <f>I51+I52</f>
        <v>952</v>
      </c>
      <c r="J50" s="65">
        <f>J51+J52</f>
        <v>885.2</v>
      </c>
      <c r="K50" s="65">
        <f t="shared" si="4"/>
        <v>98.122242667435216</v>
      </c>
      <c r="L50" s="65">
        <f t="shared" si="5"/>
        <v>92.983193277310917</v>
      </c>
    </row>
    <row r="51" spans="2:12" x14ac:dyDescent="0.25">
      <c r="B51" s="66"/>
      <c r="C51" s="66"/>
      <c r="D51" s="66"/>
      <c r="E51" s="66" t="s">
        <v>124</v>
      </c>
      <c r="F51" s="66" t="s">
        <v>125</v>
      </c>
      <c r="G51" s="66">
        <v>760.13</v>
      </c>
      <c r="H51" s="66">
        <v>531</v>
      </c>
      <c r="I51" s="66">
        <v>887</v>
      </c>
      <c r="J51" s="66">
        <v>882.5</v>
      </c>
      <c r="K51" s="66">
        <f t="shared" si="4"/>
        <v>116.09856208806389</v>
      </c>
      <c r="L51" s="66">
        <f t="shared" si="5"/>
        <v>99.492671927846672</v>
      </c>
    </row>
    <row r="52" spans="2:12" x14ac:dyDescent="0.25">
      <c r="B52" s="66"/>
      <c r="C52" s="66"/>
      <c r="D52" s="66"/>
      <c r="E52" s="66" t="s">
        <v>126</v>
      </c>
      <c r="F52" s="66" t="s">
        <v>123</v>
      </c>
      <c r="G52" s="66">
        <v>142.01</v>
      </c>
      <c r="H52" s="66">
        <v>66</v>
      </c>
      <c r="I52" s="66">
        <v>65</v>
      </c>
      <c r="J52" s="66">
        <v>2.7</v>
      </c>
      <c r="K52" s="66">
        <f t="shared" si="4"/>
        <v>1.9012745581297092</v>
      </c>
      <c r="L52" s="66">
        <f t="shared" si="5"/>
        <v>4.1538461538461542</v>
      </c>
    </row>
    <row r="53" spans="2:12" x14ac:dyDescent="0.25">
      <c r="B53" s="65"/>
      <c r="C53" s="65" t="s">
        <v>127</v>
      </c>
      <c r="D53" s="65"/>
      <c r="E53" s="65"/>
      <c r="F53" s="65" t="s">
        <v>128</v>
      </c>
      <c r="G53" s="65">
        <f t="shared" ref="G53:J54" si="6">G54</f>
        <v>597.25</v>
      </c>
      <c r="H53" s="65">
        <f t="shared" si="6"/>
        <v>797</v>
      </c>
      <c r="I53" s="65">
        <f t="shared" si="6"/>
        <v>610</v>
      </c>
      <c r="J53" s="65">
        <f t="shared" si="6"/>
        <v>610</v>
      </c>
      <c r="K53" s="65">
        <f t="shared" si="4"/>
        <v>102.13478442863122</v>
      </c>
      <c r="L53" s="65">
        <f t="shared" si="5"/>
        <v>100</v>
      </c>
    </row>
    <row r="54" spans="2:12" x14ac:dyDescent="0.25">
      <c r="B54" s="65"/>
      <c r="C54" s="65"/>
      <c r="D54" s="65" t="s">
        <v>129</v>
      </c>
      <c r="E54" s="65"/>
      <c r="F54" s="65" t="s">
        <v>130</v>
      </c>
      <c r="G54" s="65">
        <f t="shared" si="6"/>
        <v>597.25</v>
      </c>
      <c r="H54" s="65">
        <f t="shared" si="6"/>
        <v>797</v>
      </c>
      <c r="I54" s="65">
        <f t="shared" si="6"/>
        <v>610</v>
      </c>
      <c r="J54" s="65">
        <f t="shared" si="6"/>
        <v>610</v>
      </c>
      <c r="K54" s="65">
        <f t="shared" si="4"/>
        <v>102.13478442863122</v>
      </c>
      <c r="L54" s="65">
        <f t="shared" si="5"/>
        <v>100</v>
      </c>
    </row>
    <row r="55" spans="2:12" x14ac:dyDescent="0.25">
      <c r="B55" s="66"/>
      <c r="C55" s="66"/>
      <c r="D55" s="66"/>
      <c r="E55" s="66" t="s">
        <v>131</v>
      </c>
      <c r="F55" s="66" t="s">
        <v>132</v>
      </c>
      <c r="G55" s="66">
        <v>597.25</v>
      </c>
      <c r="H55" s="66">
        <v>797</v>
      </c>
      <c r="I55" s="66">
        <v>610</v>
      </c>
      <c r="J55" s="66">
        <v>610</v>
      </c>
      <c r="K55" s="66">
        <f t="shared" si="4"/>
        <v>102.13478442863122</v>
      </c>
      <c r="L55" s="66">
        <f t="shared" si="5"/>
        <v>100</v>
      </c>
    </row>
    <row r="56" spans="2:12" x14ac:dyDescent="0.25">
      <c r="B56" s="65" t="s">
        <v>133</v>
      </c>
      <c r="C56" s="65"/>
      <c r="D56" s="65"/>
      <c r="E56" s="65"/>
      <c r="F56" s="65" t="s">
        <v>134</v>
      </c>
      <c r="G56" s="65">
        <f t="shared" ref="G56:J58" si="7">G57</f>
        <v>59.73</v>
      </c>
      <c r="H56" s="65">
        <f t="shared" si="7"/>
        <v>66</v>
      </c>
      <c r="I56" s="65">
        <f t="shared" si="7"/>
        <v>66</v>
      </c>
      <c r="J56" s="65">
        <f t="shared" si="7"/>
        <v>0</v>
      </c>
      <c r="K56" s="65">
        <f t="shared" si="4"/>
        <v>0</v>
      </c>
      <c r="L56" s="65">
        <f t="shared" si="5"/>
        <v>0</v>
      </c>
    </row>
    <row r="57" spans="2:12" x14ac:dyDescent="0.25">
      <c r="B57" s="65"/>
      <c r="C57" s="65" t="s">
        <v>135</v>
      </c>
      <c r="D57" s="65"/>
      <c r="E57" s="65"/>
      <c r="F57" s="65" t="s">
        <v>136</v>
      </c>
      <c r="G57" s="65">
        <f t="shared" si="7"/>
        <v>59.73</v>
      </c>
      <c r="H57" s="65">
        <f t="shared" si="7"/>
        <v>66</v>
      </c>
      <c r="I57" s="65">
        <f t="shared" si="7"/>
        <v>66</v>
      </c>
      <c r="J57" s="65">
        <f t="shared" si="7"/>
        <v>0</v>
      </c>
      <c r="K57" s="65">
        <f t="shared" si="4"/>
        <v>0</v>
      </c>
      <c r="L57" s="65">
        <f t="shared" si="5"/>
        <v>0</v>
      </c>
    </row>
    <row r="58" spans="2:12" x14ac:dyDescent="0.25">
      <c r="B58" s="65"/>
      <c r="C58" s="65"/>
      <c r="D58" s="65" t="s">
        <v>137</v>
      </c>
      <c r="E58" s="65"/>
      <c r="F58" s="65" t="s">
        <v>138</v>
      </c>
      <c r="G58" s="65">
        <f t="shared" si="7"/>
        <v>59.73</v>
      </c>
      <c r="H58" s="65">
        <f t="shared" si="7"/>
        <v>66</v>
      </c>
      <c r="I58" s="65">
        <f t="shared" si="7"/>
        <v>66</v>
      </c>
      <c r="J58" s="65">
        <f t="shared" si="7"/>
        <v>0</v>
      </c>
      <c r="K58" s="65">
        <f t="shared" si="4"/>
        <v>0</v>
      </c>
      <c r="L58" s="65">
        <f t="shared" si="5"/>
        <v>0</v>
      </c>
    </row>
    <row r="59" spans="2:12" x14ac:dyDescent="0.25">
      <c r="B59" s="66"/>
      <c r="C59" s="66"/>
      <c r="D59" s="66"/>
      <c r="E59" s="66" t="s">
        <v>139</v>
      </c>
      <c r="F59" s="66" t="s">
        <v>140</v>
      </c>
      <c r="G59" s="66">
        <v>59.73</v>
      </c>
      <c r="H59" s="66">
        <v>66</v>
      </c>
      <c r="I59" s="66">
        <v>66</v>
      </c>
      <c r="J59" s="66">
        <v>0</v>
      </c>
      <c r="K59" s="66">
        <f t="shared" si="4"/>
        <v>0</v>
      </c>
      <c r="L59" s="66">
        <f t="shared" si="5"/>
        <v>0</v>
      </c>
    </row>
    <row r="60" spans="2:12" x14ac:dyDescent="0.25">
      <c r="B60" s="65"/>
      <c r="C60" s="66"/>
      <c r="D60" s="67"/>
      <c r="E60" s="68"/>
      <c r="F60" s="8"/>
      <c r="G60" s="65"/>
      <c r="H60" s="65"/>
      <c r="I60" s="65"/>
      <c r="J60" s="65"/>
      <c r="K60" s="70"/>
      <c r="L60" s="70"/>
    </row>
  </sheetData>
  <mergeCells count="7">
    <mergeCell ref="B20:F20"/>
    <mergeCell ref="B21:F21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5"/>
  <sheetViews>
    <sheetView zoomScale="130" zoomScaleNormal="130" workbookViewId="0">
      <selection activeCell="B1" sqref="B1:H15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98" t="s">
        <v>16</v>
      </c>
      <c r="C2" s="98"/>
      <c r="D2" s="98"/>
      <c r="E2" s="98"/>
      <c r="F2" s="98"/>
      <c r="G2" s="98"/>
      <c r="H2" s="98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</f>
        <v>353459.32999999996</v>
      </c>
      <c r="D6" s="71">
        <f>D7+D9</f>
        <v>413050</v>
      </c>
      <c r="E6" s="71">
        <f>E7+E9</f>
        <v>397868</v>
      </c>
      <c r="F6" s="71">
        <f>F7+F9</f>
        <v>396970.8</v>
      </c>
      <c r="G6" s="72">
        <f t="shared" ref="G6:G15" si="0">(F6*100)/C6</f>
        <v>112.31017724160797</v>
      </c>
      <c r="H6" s="72">
        <f t="shared" ref="H6:H15" si="1">(F6*100)/E6</f>
        <v>99.774498074738361</v>
      </c>
    </row>
    <row r="7" spans="1:8" x14ac:dyDescent="0.25">
      <c r="A7"/>
      <c r="B7" s="8" t="s">
        <v>141</v>
      </c>
      <c r="C7" s="71">
        <f>C8</f>
        <v>352904.92</v>
      </c>
      <c r="D7" s="71">
        <f>D8</f>
        <v>412718</v>
      </c>
      <c r="E7" s="71">
        <f>E8</f>
        <v>397181</v>
      </c>
      <c r="F7" s="71">
        <f>F8</f>
        <v>396436.33</v>
      </c>
      <c r="G7" s="72">
        <f t="shared" si="0"/>
        <v>112.33516665055279</v>
      </c>
      <c r="H7" s="72">
        <f t="shared" si="1"/>
        <v>99.812511172488115</v>
      </c>
    </row>
    <row r="8" spans="1:8" s="95" customFormat="1" ht="14.25" x14ac:dyDescent="0.2">
      <c r="B8" s="16" t="s">
        <v>142</v>
      </c>
      <c r="C8" s="73">
        <v>352904.92</v>
      </c>
      <c r="D8" s="73">
        <v>412718</v>
      </c>
      <c r="E8" s="73">
        <v>397181</v>
      </c>
      <c r="F8" s="97">
        <v>396436.33</v>
      </c>
      <c r="G8" s="96">
        <f t="shared" si="0"/>
        <v>112.33516665055279</v>
      </c>
      <c r="H8" s="96">
        <f t="shared" si="1"/>
        <v>99.812511172488115</v>
      </c>
    </row>
    <row r="9" spans="1:8" x14ac:dyDescent="0.25">
      <c r="A9"/>
      <c r="B9" s="8" t="s">
        <v>143</v>
      </c>
      <c r="C9" s="71">
        <f>C10</f>
        <v>554.41</v>
      </c>
      <c r="D9" s="71">
        <f>D10</f>
        <v>332</v>
      </c>
      <c r="E9" s="71">
        <f>E10</f>
        <v>687</v>
      </c>
      <c r="F9" s="71">
        <f>F10</f>
        <v>534.47</v>
      </c>
      <c r="G9" s="72">
        <f t="shared" si="0"/>
        <v>96.403383777348893</v>
      </c>
      <c r="H9" s="72">
        <f t="shared" si="1"/>
        <v>77.797671033478892</v>
      </c>
    </row>
    <row r="10" spans="1:8" s="95" customFormat="1" ht="15.75" customHeight="1" x14ac:dyDescent="0.2">
      <c r="B10" s="16" t="s">
        <v>144</v>
      </c>
      <c r="C10" s="73">
        <v>554.41</v>
      </c>
      <c r="D10" s="73">
        <v>332</v>
      </c>
      <c r="E10" s="73">
        <v>687</v>
      </c>
      <c r="F10" s="97">
        <v>534.47</v>
      </c>
      <c r="G10" s="96">
        <f t="shared" si="0"/>
        <v>96.403383777348893</v>
      </c>
      <c r="H10" s="96">
        <f t="shared" si="1"/>
        <v>77.797671033478892</v>
      </c>
    </row>
    <row r="11" spans="1:8" x14ac:dyDescent="0.25">
      <c r="B11" s="8" t="s">
        <v>33</v>
      </c>
      <c r="C11" s="75">
        <f>C12+C14</f>
        <v>353459.32999999996</v>
      </c>
      <c r="D11" s="75">
        <f>D12+D14</f>
        <v>413050</v>
      </c>
      <c r="E11" s="75">
        <f>E12+E14</f>
        <v>397868</v>
      </c>
      <c r="F11" s="75">
        <f>F12+F14</f>
        <v>396970.8</v>
      </c>
      <c r="G11" s="72">
        <f t="shared" si="0"/>
        <v>112.31017724160797</v>
      </c>
      <c r="H11" s="72">
        <f t="shared" si="1"/>
        <v>99.774498074738361</v>
      </c>
    </row>
    <row r="12" spans="1:8" x14ac:dyDescent="0.25">
      <c r="A12"/>
      <c r="B12" s="8" t="s">
        <v>141</v>
      </c>
      <c r="C12" s="75">
        <f>C13</f>
        <v>352904.92</v>
      </c>
      <c r="D12" s="75">
        <f>D13</f>
        <v>412718</v>
      </c>
      <c r="E12" s="75">
        <f>E13</f>
        <v>397181</v>
      </c>
      <c r="F12" s="75">
        <f>F13</f>
        <v>396436.33</v>
      </c>
      <c r="G12" s="72">
        <f t="shared" si="0"/>
        <v>112.33516665055279</v>
      </c>
      <c r="H12" s="72">
        <f t="shared" si="1"/>
        <v>99.812511172488115</v>
      </c>
    </row>
    <row r="13" spans="1:8" s="95" customFormat="1" ht="14.25" x14ac:dyDescent="0.2">
      <c r="B13" s="16" t="s">
        <v>142</v>
      </c>
      <c r="C13" s="73">
        <v>352904.92</v>
      </c>
      <c r="D13" s="73">
        <v>412718</v>
      </c>
      <c r="E13" s="76">
        <v>397181</v>
      </c>
      <c r="F13" s="97">
        <v>396436.33</v>
      </c>
      <c r="G13" s="96">
        <f t="shared" si="0"/>
        <v>112.33516665055279</v>
      </c>
      <c r="H13" s="96">
        <f t="shared" si="1"/>
        <v>99.812511172488115</v>
      </c>
    </row>
    <row r="14" spans="1:8" x14ac:dyDescent="0.25">
      <c r="A14"/>
      <c r="B14" s="8" t="s">
        <v>143</v>
      </c>
      <c r="C14" s="75">
        <f>C15</f>
        <v>554.41</v>
      </c>
      <c r="D14" s="75">
        <f>D15</f>
        <v>332</v>
      </c>
      <c r="E14" s="75">
        <f>E15</f>
        <v>687</v>
      </c>
      <c r="F14" s="75">
        <f>F15</f>
        <v>534.47</v>
      </c>
      <c r="G14" s="72">
        <f t="shared" si="0"/>
        <v>96.403383777348893</v>
      </c>
      <c r="H14" s="72">
        <f t="shared" si="1"/>
        <v>77.797671033478892</v>
      </c>
    </row>
    <row r="15" spans="1:8" s="95" customFormat="1" ht="14.25" x14ac:dyDescent="0.2">
      <c r="B15" s="16" t="s">
        <v>144</v>
      </c>
      <c r="C15" s="73">
        <v>554.41</v>
      </c>
      <c r="D15" s="73">
        <v>332</v>
      </c>
      <c r="E15" s="76">
        <v>687</v>
      </c>
      <c r="F15" s="97">
        <v>534.47</v>
      </c>
      <c r="G15" s="96">
        <f t="shared" si="0"/>
        <v>96.403383777348893</v>
      </c>
      <c r="H15" s="96">
        <f t="shared" si="1"/>
        <v>77.797671033478892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zoomScale="115" zoomScaleNormal="115" workbookViewId="0">
      <selection activeCell="B1" sqref="B1:H9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8" t="s">
        <v>17</v>
      </c>
      <c r="C2" s="98"/>
      <c r="D2" s="98"/>
      <c r="E2" s="98"/>
      <c r="F2" s="98"/>
      <c r="G2" s="98"/>
      <c r="H2" s="98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353459.33</v>
      </c>
      <c r="D6" s="75">
        <f t="shared" si="0"/>
        <v>413050</v>
      </c>
      <c r="E6" s="75">
        <f t="shared" si="0"/>
        <v>397868</v>
      </c>
      <c r="F6" s="75">
        <f t="shared" si="0"/>
        <v>396970.8</v>
      </c>
      <c r="G6" s="70">
        <f>(F6*100)/C6</f>
        <v>112.31017724160796</v>
      </c>
      <c r="H6" s="70">
        <f>(F6*100)/E6</f>
        <v>99.774498074738361</v>
      </c>
    </row>
    <row r="7" spans="2:8" x14ac:dyDescent="0.25">
      <c r="B7" s="8" t="s">
        <v>145</v>
      </c>
      <c r="C7" s="75">
        <f t="shared" si="0"/>
        <v>353459.33</v>
      </c>
      <c r="D7" s="75">
        <f t="shared" si="0"/>
        <v>413050</v>
      </c>
      <c r="E7" s="75">
        <f t="shared" si="0"/>
        <v>397868</v>
      </c>
      <c r="F7" s="75">
        <f t="shared" si="0"/>
        <v>396970.8</v>
      </c>
      <c r="G7" s="70">
        <f>(F7*100)/C7</f>
        <v>112.31017724160796</v>
      </c>
      <c r="H7" s="70">
        <f>(F7*100)/E7</f>
        <v>99.774498074738361</v>
      </c>
    </row>
    <row r="8" spans="2:8" x14ac:dyDescent="0.25">
      <c r="B8" s="11" t="s">
        <v>146</v>
      </c>
      <c r="C8" s="73">
        <v>353459.33</v>
      </c>
      <c r="D8" s="73">
        <v>413050</v>
      </c>
      <c r="E8" s="73">
        <v>397868</v>
      </c>
      <c r="F8" s="74">
        <v>396970.8</v>
      </c>
      <c r="G8" s="70">
        <f>(F8*100)/C8</f>
        <v>112.31017724160796</v>
      </c>
      <c r="H8" s="70">
        <f>(F8*100)/E8</f>
        <v>99.774498074738361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8" t="s">
        <v>4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98" t="s">
        <v>25</v>
      </c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2:12" ht="15.75" customHeight="1" x14ac:dyDescent="0.25">
      <c r="B5" s="98" t="s">
        <v>18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23" t="s">
        <v>3</v>
      </c>
      <c r="C7" s="124"/>
      <c r="D7" s="124"/>
      <c r="E7" s="124"/>
      <c r="F7" s="125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23">
        <v>1</v>
      </c>
      <c r="C8" s="124"/>
      <c r="D8" s="124"/>
      <c r="E8" s="124"/>
      <c r="F8" s="125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C6" sqref="C6:H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8" t="s">
        <v>19</v>
      </c>
      <c r="C2" s="98"/>
      <c r="D2" s="98"/>
      <c r="E2" s="98"/>
      <c r="F2" s="98"/>
      <c r="G2" s="98"/>
      <c r="H2" s="98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19"/>
  <sheetViews>
    <sheetView zoomScale="130" zoomScaleNormal="130" workbookViewId="0">
      <selection activeCell="B70" sqref="B70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147</v>
      </c>
      <c r="C1" s="39"/>
    </row>
    <row r="2" spans="1:6" ht="15" customHeight="1" x14ac:dyDescent="0.2">
      <c r="A2" s="41" t="s">
        <v>35</v>
      </c>
      <c r="B2" s="42" t="s">
        <v>148</v>
      </c>
      <c r="C2" s="39"/>
    </row>
    <row r="3" spans="1:6" s="39" customFormat="1" ht="43.5" customHeight="1" x14ac:dyDescent="0.2">
      <c r="A3" s="43" t="s">
        <v>36</v>
      </c>
      <c r="B3" s="37" t="s">
        <v>157</v>
      </c>
    </row>
    <row r="4" spans="1:6" s="39" customFormat="1" x14ac:dyDescent="0.2">
      <c r="A4" s="43" t="s">
        <v>37</v>
      </c>
      <c r="B4" s="44" t="s">
        <v>158</v>
      </c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</row>
    <row r="7" spans="1:6" x14ac:dyDescent="0.2">
      <c r="A7" s="47" t="s">
        <v>149</v>
      </c>
      <c r="B7" s="46"/>
      <c r="C7" s="77">
        <f>C11</f>
        <v>412718</v>
      </c>
      <c r="D7" s="77">
        <f>D11</f>
        <v>397181</v>
      </c>
      <c r="E7" s="77">
        <f>E11</f>
        <v>396436.33</v>
      </c>
      <c r="F7" s="77">
        <f>(E7*100)/D7</f>
        <v>99.812511172488115</v>
      </c>
    </row>
    <row r="8" spans="1:6" x14ac:dyDescent="0.2">
      <c r="A8" s="47" t="s">
        <v>71</v>
      </c>
      <c r="B8" s="46"/>
      <c r="C8" s="77">
        <f>C49</f>
        <v>332</v>
      </c>
      <c r="D8" s="77">
        <f>D49</f>
        <v>687</v>
      </c>
      <c r="E8" s="77">
        <f>E49</f>
        <v>534.47</v>
      </c>
      <c r="F8" s="77">
        <f>(E8*100)/D8</f>
        <v>77.797671033478892</v>
      </c>
    </row>
    <row r="9" spans="1:6" s="57" customFormat="1" x14ac:dyDescent="0.2"/>
    <row r="10" spans="1:6" ht="38.25" x14ac:dyDescent="0.2">
      <c r="A10" s="47" t="s">
        <v>150</v>
      </c>
      <c r="B10" s="47" t="s">
        <v>151</v>
      </c>
      <c r="C10" s="47" t="s">
        <v>47</v>
      </c>
      <c r="D10" s="47" t="s">
        <v>152</v>
      </c>
      <c r="E10" s="47" t="s">
        <v>153</v>
      </c>
      <c r="F10" s="47" t="s">
        <v>154</v>
      </c>
    </row>
    <row r="11" spans="1:6" x14ac:dyDescent="0.2">
      <c r="A11" s="48" t="s">
        <v>149</v>
      </c>
      <c r="B11" s="48" t="s">
        <v>155</v>
      </c>
      <c r="C11" s="78">
        <f>C12</f>
        <v>412718</v>
      </c>
      <c r="D11" s="78">
        <f>D12</f>
        <v>397181</v>
      </c>
      <c r="E11" s="78">
        <f>E12</f>
        <v>396436.33</v>
      </c>
      <c r="F11" s="79">
        <f>(E11*100)/D11</f>
        <v>99.812511172488115</v>
      </c>
    </row>
    <row r="12" spans="1:6" x14ac:dyDescent="0.2">
      <c r="A12" s="49" t="s">
        <v>69</v>
      </c>
      <c r="B12" s="50" t="s">
        <v>70</v>
      </c>
      <c r="C12" s="80">
        <f>C13+C20+C42</f>
        <v>412718</v>
      </c>
      <c r="D12" s="80">
        <f>D13+D20+D42</f>
        <v>397181</v>
      </c>
      <c r="E12" s="80">
        <f>E13+E20+E42</f>
        <v>396436.33</v>
      </c>
      <c r="F12" s="81">
        <f>(E12*100)/D12</f>
        <v>99.812511172488115</v>
      </c>
    </row>
    <row r="13" spans="1:6" x14ac:dyDescent="0.2">
      <c r="A13" s="51" t="s">
        <v>71</v>
      </c>
      <c r="B13" s="52" t="s">
        <v>72</v>
      </c>
      <c r="C13" s="82">
        <f>C14+C16+C18</f>
        <v>349787</v>
      </c>
      <c r="D13" s="82">
        <f>D14+D16+D18</f>
        <v>344787</v>
      </c>
      <c r="E13" s="82">
        <f>E14+E16+E18</f>
        <v>344466.85000000003</v>
      </c>
      <c r="F13" s="81">
        <f>(E13*100)/D13</f>
        <v>99.907145571033709</v>
      </c>
    </row>
    <row r="14" spans="1:6" x14ac:dyDescent="0.2">
      <c r="A14" s="53" t="s">
        <v>73</v>
      </c>
      <c r="B14" s="54" t="s">
        <v>74</v>
      </c>
      <c r="C14" s="83">
        <f>C15</f>
        <v>289718</v>
      </c>
      <c r="D14" s="83">
        <f>D15</f>
        <v>286218</v>
      </c>
      <c r="E14" s="83">
        <f>E15</f>
        <v>285925.82</v>
      </c>
      <c r="F14" s="83">
        <f>(E14*100)/D14</f>
        <v>99.897916972377701</v>
      </c>
    </row>
    <row r="15" spans="1:6" x14ac:dyDescent="0.2">
      <c r="A15" s="55" t="s">
        <v>75</v>
      </c>
      <c r="B15" s="56" t="s">
        <v>76</v>
      </c>
      <c r="C15" s="84">
        <v>289718</v>
      </c>
      <c r="D15" s="84">
        <v>286218</v>
      </c>
      <c r="E15" s="84">
        <v>285925.82</v>
      </c>
      <c r="F15" s="84"/>
    </row>
    <row r="16" spans="1:6" x14ac:dyDescent="0.2">
      <c r="A16" s="53" t="s">
        <v>77</v>
      </c>
      <c r="B16" s="54" t="s">
        <v>78</v>
      </c>
      <c r="C16" s="83">
        <f>C17</f>
        <v>11281</v>
      </c>
      <c r="D16" s="83">
        <f>D17</f>
        <v>11381</v>
      </c>
      <c r="E16" s="83">
        <f>E17</f>
        <v>11363.21</v>
      </c>
      <c r="F16" s="83">
        <f>(E16*100)/D16</f>
        <v>99.843686846498557</v>
      </c>
    </row>
    <row r="17" spans="1:6" x14ac:dyDescent="0.2">
      <c r="A17" s="55" t="s">
        <v>79</v>
      </c>
      <c r="B17" s="56" t="s">
        <v>78</v>
      </c>
      <c r="C17" s="84">
        <v>11281</v>
      </c>
      <c r="D17" s="84">
        <v>11381</v>
      </c>
      <c r="E17" s="84">
        <v>11363.21</v>
      </c>
      <c r="F17" s="84"/>
    </row>
    <row r="18" spans="1:6" x14ac:dyDescent="0.2">
      <c r="A18" s="53" t="s">
        <v>80</v>
      </c>
      <c r="B18" s="54" t="s">
        <v>81</v>
      </c>
      <c r="C18" s="83">
        <f>C19</f>
        <v>48788</v>
      </c>
      <c r="D18" s="83">
        <f>D19</f>
        <v>47188</v>
      </c>
      <c r="E18" s="83">
        <f>E19</f>
        <v>47177.82</v>
      </c>
      <c r="F18" s="83">
        <f>(E18*100)/D18</f>
        <v>99.978426718657289</v>
      </c>
    </row>
    <row r="19" spans="1:6" x14ac:dyDescent="0.2">
      <c r="A19" s="55" t="s">
        <v>82</v>
      </c>
      <c r="B19" s="56" t="s">
        <v>83</v>
      </c>
      <c r="C19" s="84">
        <v>48788</v>
      </c>
      <c r="D19" s="84">
        <v>47188</v>
      </c>
      <c r="E19" s="84">
        <v>47177.82</v>
      </c>
      <c r="F19" s="84"/>
    </row>
    <row r="20" spans="1:6" x14ac:dyDescent="0.2">
      <c r="A20" s="51" t="s">
        <v>84</v>
      </c>
      <c r="B20" s="52" t="s">
        <v>85</v>
      </c>
      <c r="C20" s="82">
        <f>C21+C26+C30+C39</f>
        <v>62134</v>
      </c>
      <c r="D20" s="82">
        <f>D21+D26+D30+D39</f>
        <v>51784</v>
      </c>
      <c r="E20" s="82">
        <f>E21+E26+E30+E39</f>
        <v>51359.479999999996</v>
      </c>
      <c r="F20" s="81">
        <f>(E20*100)/D20</f>
        <v>99.18021010350688</v>
      </c>
    </row>
    <row r="21" spans="1:6" x14ac:dyDescent="0.2">
      <c r="A21" s="53" t="s">
        <v>86</v>
      </c>
      <c r="B21" s="54" t="s">
        <v>87</v>
      </c>
      <c r="C21" s="83">
        <f>C22+C23+C24+C25</f>
        <v>20825</v>
      </c>
      <c r="D21" s="83">
        <f>D22+D23+D24+D25</f>
        <v>19794</v>
      </c>
      <c r="E21" s="83">
        <f>E22+E23+E24+E25</f>
        <v>19793.010000000002</v>
      </c>
      <c r="F21" s="83">
        <f>(E21*100)/D21</f>
        <v>99.994998484389214</v>
      </c>
    </row>
    <row r="22" spans="1:6" x14ac:dyDescent="0.2">
      <c r="A22" s="55" t="s">
        <v>88</v>
      </c>
      <c r="B22" s="56" t="s">
        <v>89</v>
      </c>
      <c r="C22" s="84">
        <v>11680</v>
      </c>
      <c r="D22" s="84">
        <v>13700</v>
      </c>
      <c r="E22" s="84">
        <v>13700</v>
      </c>
      <c r="F22" s="84"/>
    </row>
    <row r="23" spans="1:6" ht="25.5" x14ac:dyDescent="0.2">
      <c r="A23" s="55" t="s">
        <v>90</v>
      </c>
      <c r="B23" s="56" t="s">
        <v>91</v>
      </c>
      <c r="C23" s="84">
        <v>6689</v>
      </c>
      <c r="D23" s="84">
        <v>5162</v>
      </c>
      <c r="E23" s="84">
        <v>5161.01</v>
      </c>
      <c r="F23" s="84"/>
    </row>
    <row r="24" spans="1:6" x14ac:dyDescent="0.2">
      <c r="A24" s="55" t="s">
        <v>92</v>
      </c>
      <c r="B24" s="56" t="s">
        <v>93</v>
      </c>
      <c r="C24" s="84">
        <v>1195</v>
      </c>
      <c r="D24" s="84">
        <v>932</v>
      </c>
      <c r="E24" s="84">
        <v>932</v>
      </c>
      <c r="F24" s="84"/>
    </row>
    <row r="25" spans="1:6" x14ac:dyDescent="0.2">
      <c r="A25" s="55" t="s">
        <v>94</v>
      </c>
      <c r="B25" s="56" t="s">
        <v>95</v>
      </c>
      <c r="C25" s="84">
        <v>1261</v>
      </c>
      <c r="D25" s="84">
        <v>0</v>
      </c>
      <c r="E25" s="84">
        <v>0</v>
      </c>
      <c r="F25" s="84"/>
    </row>
    <row r="26" spans="1:6" x14ac:dyDescent="0.2">
      <c r="A26" s="53" t="s">
        <v>96</v>
      </c>
      <c r="B26" s="54" t="s">
        <v>97</v>
      </c>
      <c r="C26" s="83">
        <f>C27+C28+C29</f>
        <v>9821</v>
      </c>
      <c r="D26" s="83">
        <f>D27+D28+D29</f>
        <v>9602</v>
      </c>
      <c r="E26" s="83">
        <f>E27+E28+E29</f>
        <v>9601.74</v>
      </c>
      <c r="F26" s="83">
        <f>(E26*100)/D26</f>
        <v>99.997292230785249</v>
      </c>
    </row>
    <row r="27" spans="1:6" x14ac:dyDescent="0.2">
      <c r="A27" s="55" t="s">
        <v>98</v>
      </c>
      <c r="B27" s="56" t="s">
        <v>99</v>
      </c>
      <c r="C27" s="84">
        <v>9291</v>
      </c>
      <c r="D27" s="84">
        <v>9222</v>
      </c>
      <c r="E27" s="84">
        <v>9221.74</v>
      </c>
      <c r="F27" s="84"/>
    </row>
    <row r="28" spans="1:6" x14ac:dyDescent="0.2">
      <c r="A28" s="55" t="s">
        <v>100</v>
      </c>
      <c r="B28" s="56" t="s">
        <v>101</v>
      </c>
      <c r="C28" s="84">
        <v>265</v>
      </c>
      <c r="D28" s="84">
        <v>190</v>
      </c>
      <c r="E28" s="84">
        <v>190</v>
      </c>
      <c r="F28" s="84"/>
    </row>
    <row r="29" spans="1:6" x14ac:dyDescent="0.2">
      <c r="A29" s="55" t="s">
        <v>102</v>
      </c>
      <c r="B29" s="56" t="s">
        <v>103</v>
      </c>
      <c r="C29" s="84">
        <v>265</v>
      </c>
      <c r="D29" s="84">
        <v>190</v>
      </c>
      <c r="E29" s="84">
        <v>190</v>
      </c>
      <c r="F29" s="84"/>
    </row>
    <row r="30" spans="1:6" x14ac:dyDescent="0.2">
      <c r="A30" s="53" t="s">
        <v>104</v>
      </c>
      <c r="B30" s="54" t="s">
        <v>105</v>
      </c>
      <c r="C30" s="83">
        <f>C31+C32+C33+C34+C35+C36+C37+C38</f>
        <v>31024</v>
      </c>
      <c r="D30" s="83">
        <f>D31+D32+D33+D34+D35+D36+D37+D38</f>
        <v>21924</v>
      </c>
      <c r="E30" s="83">
        <f>E31+E32+E33+E34+E35+E36+E37+E38</f>
        <v>21564.019999999997</v>
      </c>
      <c r="F30" s="83">
        <f>(E30*100)/D30</f>
        <v>98.358055099434395</v>
      </c>
    </row>
    <row r="31" spans="1:6" x14ac:dyDescent="0.2">
      <c r="A31" s="55" t="s">
        <v>106</v>
      </c>
      <c r="B31" s="56" t="s">
        <v>107</v>
      </c>
      <c r="C31" s="84">
        <v>13020</v>
      </c>
      <c r="D31" s="84">
        <v>11720</v>
      </c>
      <c r="E31" s="84">
        <v>11645.63</v>
      </c>
      <c r="F31" s="84"/>
    </row>
    <row r="32" spans="1:6" x14ac:dyDescent="0.2">
      <c r="A32" s="55" t="s">
        <v>108</v>
      </c>
      <c r="B32" s="56" t="s">
        <v>109</v>
      </c>
      <c r="C32" s="84">
        <v>12217</v>
      </c>
      <c r="D32" s="84">
        <v>5517</v>
      </c>
      <c r="E32" s="84">
        <v>5430</v>
      </c>
      <c r="F32" s="84"/>
    </row>
    <row r="33" spans="1:6" x14ac:dyDescent="0.2">
      <c r="A33" s="55" t="s">
        <v>110</v>
      </c>
      <c r="B33" s="56" t="s">
        <v>111</v>
      </c>
      <c r="C33" s="84">
        <v>664</v>
      </c>
      <c r="D33" s="84">
        <v>64</v>
      </c>
      <c r="E33" s="84">
        <v>0</v>
      </c>
      <c r="F33" s="84"/>
    </row>
    <row r="34" spans="1:6" x14ac:dyDescent="0.2">
      <c r="A34" s="55" t="s">
        <v>112</v>
      </c>
      <c r="B34" s="56" t="s">
        <v>113</v>
      </c>
      <c r="C34" s="84">
        <v>398</v>
      </c>
      <c r="D34" s="84">
        <v>398</v>
      </c>
      <c r="E34" s="84">
        <v>376.85</v>
      </c>
      <c r="F34" s="84"/>
    </row>
    <row r="35" spans="1:6" x14ac:dyDescent="0.2">
      <c r="A35" s="55" t="s">
        <v>114</v>
      </c>
      <c r="B35" s="56" t="s">
        <v>115</v>
      </c>
      <c r="C35" s="84">
        <v>3849</v>
      </c>
      <c r="D35" s="84">
        <v>3549</v>
      </c>
      <c r="E35" s="84">
        <v>3481.54</v>
      </c>
      <c r="F35" s="84"/>
    </row>
    <row r="36" spans="1:6" x14ac:dyDescent="0.2">
      <c r="A36" s="55" t="s">
        <v>116</v>
      </c>
      <c r="B36" s="56" t="s">
        <v>117</v>
      </c>
      <c r="C36" s="84">
        <v>531</v>
      </c>
      <c r="D36" s="84">
        <v>531</v>
      </c>
      <c r="E36" s="84">
        <v>531</v>
      </c>
      <c r="F36" s="84"/>
    </row>
    <row r="37" spans="1:6" x14ac:dyDescent="0.2">
      <c r="A37" s="55" t="s">
        <v>118</v>
      </c>
      <c r="B37" s="56" t="s">
        <v>119</v>
      </c>
      <c r="C37" s="84">
        <v>212</v>
      </c>
      <c r="D37" s="84">
        <v>112</v>
      </c>
      <c r="E37" s="84">
        <v>99</v>
      </c>
      <c r="F37" s="84"/>
    </row>
    <row r="38" spans="1:6" x14ac:dyDescent="0.2">
      <c r="A38" s="55" t="s">
        <v>120</v>
      </c>
      <c r="B38" s="56" t="s">
        <v>121</v>
      </c>
      <c r="C38" s="84">
        <v>133</v>
      </c>
      <c r="D38" s="84">
        <v>33</v>
      </c>
      <c r="E38" s="84">
        <v>0</v>
      </c>
      <c r="F38" s="84"/>
    </row>
    <row r="39" spans="1:6" x14ac:dyDescent="0.2">
      <c r="A39" s="53" t="s">
        <v>122</v>
      </c>
      <c r="B39" s="54" t="s">
        <v>123</v>
      </c>
      <c r="C39" s="83">
        <f>C40+C41</f>
        <v>464</v>
      </c>
      <c r="D39" s="83">
        <f>D40+D41</f>
        <v>464</v>
      </c>
      <c r="E39" s="83">
        <f>E40+E41</f>
        <v>400.71</v>
      </c>
      <c r="F39" s="83">
        <f>(E39*100)/D39</f>
        <v>86.359913793103445</v>
      </c>
    </row>
    <row r="40" spans="1:6" x14ac:dyDescent="0.2">
      <c r="A40" s="55" t="s">
        <v>124</v>
      </c>
      <c r="B40" s="56" t="s">
        <v>125</v>
      </c>
      <c r="C40" s="84">
        <v>398</v>
      </c>
      <c r="D40" s="84">
        <v>399</v>
      </c>
      <c r="E40" s="84">
        <v>398.01</v>
      </c>
      <c r="F40" s="84"/>
    </row>
    <row r="41" spans="1:6" x14ac:dyDescent="0.2">
      <c r="A41" s="55" t="s">
        <v>126</v>
      </c>
      <c r="B41" s="56" t="s">
        <v>123</v>
      </c>
      <c r="C41" s="84">
        <v>66</v>
      </c>
      <c r="D41" s="84">
        <v>65</v>
      </c>
      <c r="E41" s="84">
        <v>2.7</v>
      </c>
      <c r="F41" s="84"/>
    </row>
    <row r="42" spans="1:6" x14ac:dyDescent="0.2">
      <c r="A42" s="51" t="s">
        <v>127</v>
      </c>
      <c r="B42" s="52" t="s">
        <v>128</v>
      </c>
      <c r="C42" s="82">
        <f t="shared" ref="C42:E43" si="0">C43</f>
        <v>797</v>
      </c>
      <c r="D42" s="82">
        <f t="shared" si="0"/>
        <v>610</v>
      </c>
      <c r="E42" s="82">
        <f t="shared" si="0"/>
        <v>610</v>
      </c>
      <c r="F42" s="81">
        <f>(E42*100)/D42</f>
        <v>100</v>
      </c>
    </row>
    <row r="43" spans="1:6" x14ac:dyDescent="0.2">
      <c r="A43" s="53" t="s">
        <v>129</v>
      </c>
      <c r="B43" s="54" t="s">
        <v>130</v>
      </c>
      <c r="C43" s="83">
        <f t="shared" si="0"/>
        <v>797</v>
      </c>
      <c r="D43" s="83">
        <f t="shared" si="0"/>
        <v>610</v>
      </c>
      <c r="E43" s="83">
        <f t="shared" si="0"/>
        <v>610</v>
      </c>
      <c r="F43" s="83">
        <f>(E43*100)/D43</f>
        <v>100</v>
      </c>
    </row>
    <row r="44" spans="1:6" x14ac:dyDescent="0.2">
      <c r="A44" s="55" t="s">
        <v>131</v>
      </c>
      <c r="B44" s="56" t="s">
        <v>132</v>
      </c>
      <c r="C44" s="84">
        <v>797</v>
      </c>
      <c r="D44" s="84">
        <v>610</v>
      </c>
      <c r="E44" s="84">
        <v>610</v>
      </c>
      <c r="F44" s="84"/>
    </row>
    <row r="45" spans="1:6" x14ac:dyDescent="0.2">
      <c r="A45" s="49" t="s">
        <v>55</v>
      </c>
      <c r="B45" s="50" t="s">
        <v>56</v>
      </c>
      <c r="C45" s="80">
        <f t="shared" ref="C45:E47" si="1">C46</f>
        <v>0</v>
      </c>
      <c r="D45" s="80">
        <f t="shared" si="1"/>
        <v>397181</v>
      </c>
      <c r="E45" s="80">
        <f t="shared" si="1"/>
        <v>396436.33</v>
      </c>
      <c r="F45" s="81">
        <f>(E45*100)/D45</f>
        <v>99.812511172488115</v>
      </c>
    </row>
    <row r="46" spans="1:6" x14ac:dyDescent="0.2">
      <c r="A46" s="51" t="s">
        <v>63</v>
      </c>
      <c r="B46" s="52" t="s">
        <v>64</v>
      </c>
      <c r="C46" s="82">
        <f t="shared" si="1"/>
        <v>0</v>
      </c>
      <c r="D46" s="82">
        <f t="shared" si="1"/>
        <v>397181</v>
      </c>
      <c r="E46" s="82">
        <f t="shared" si="1"/>
        <v>396436.33</v>
      </c>
      <c r="F46" s="81">
        <f>(E46*100)/D46</f>
        <v>99.812511172488115</v>
      </c>
    </row>
    <row r="47" spans="1:6" ht="25.5" x14ac:dyDescent="0.2">
      <c r="A47" s="53" t="s">
        <v>65</v>
      </c>
      <c r="B47" s="54" t="s">
        <v>66</v>
      </c>
      <c r="C47" s="83">
        <f t="shared" si="1"/>
        <v>0</v>
      </c>
      <c r="D47" s="83">
        <f t="shared" si="1"/>
        <v>397181</v>
      </c>
      <c r="E47" s="83">
        <f t="shared" si="1"/>
        <v>396436.33</v>
      </c>
      <c r="F47" s="83">
        <f>(E47*100)/D47</f>
        <v>99.812511172488115</v>
      </c>
    </row>
    <row r="48" spans="1:6" x14ac:dyDescent="0.2">
      <c r="A48" s="55" t="s">
        <v>67</v>
      </c>
      <c r="B48" s="56" t="s">
        <v>68</v>
      </c>
      <c r="C48" s="84">
        <v>0</v>
      </c>
      <c r="D48" s="84">
        <v>397181</v>
      </c>
      <c r="E48" s="84">
        <v>396436.33</v>
      </c>
      <c r="F48" s="84"/>
    </row>
    <row r="49" spans="1:6" x14ac:dyDescent="0.2">
      <c r="A49" s="48" t="s">
        <v>71</v>
      </c>
      <c r="B49" s="48" t="s">
        <v>156</v>
      </c>
      <c r="C49" s="78">
        <f>C50+C56</f>
        <v>332</v>
      </c>
      <c r="D49" s="78">
        <f>D50+D56</f>
        <v>687</v>
      </c>
      <c r="E49" s="78">
        <f>E50+E56</f>
        <v>534.47</v>
      </c>
      <c r="F49" s="79">
        <f>(E49*100)/D49</f>
        <v>77.797671033478892</v>
      </c>
    </row>
    <row r="50" spans="1:6" x14ac:dyDescent="0.2">
      <c r="A50" s="49" t="s">
        <v>69</v>
      </c>
      <c r="B50" s="50" t="s">
        <v>70</v>
      </c>
      <c r="C50" s="80">
        <f>C51</f>
        <v>266</v>
      </c>
      <c r="D50" s="80">
        <f>D51</f>
        <v>621</v>
      </c>
      <c r="E50" s="80">
        <f>E51</f>
        <v>534.47</v>
      </c>
      <c r="F50" s="81">
        <f>(E50*100)/D50</f>
        <v>86.066022544283413</v>
      </c>
    </row>
    <row r="51" spans="1:6" x14ac:dyDescent="0.2">
      <c r="A51" s="51" t="s">
        <v>84</v>
      </c>
      <c r="B51" s="52" t="s">
        <v>85</v>
      </c>
      <c r="C51" s="82">
        <f>C52+C54</f>
        <v>266</v>
      </c>
      <c r="D51" s="82">
        <f>D52+D54</f>
        <v>621</v>
      </c>
      <c r="E51" s="82">
        <f>E52+E54</f>
        <v>534.47</v>
      </c>
      <c r="F51" s="81">
        <f>(E51*100)/D51</f>
        <v>86.066022544283413</v>
      </c>
    </row>
    <row r="52" spans="1:6" x14ac:dyDescent="0.2">
      <c r="A52" s="53" t="s">
        <v>96</v>
      </c>
      <c r="B52" s="54" t="s">
        <v>97</v>
      </c>
      <c r="C52" s="83">
        <f>C53</f>
        <v>133</v>
      </c>
      <c r="D52" s="83">
        <f>D53</f>
        <v>133</v>
      </c>
      <c r="E52" s="83">
        <f>E53</f>
        <v>49.98</v>
      </c>
      <c r="F52" s="83">
        <f>(E52*100)/D52</f>
        <v>37.578947368421055</v>
      </c>
    </row>
    <row r="53" spans="1:6" x14ac:dyDescent="0.2">
      <c r="A53" s="55" t="s">
        <v>98</v>
      </c>
      <c r="B53" s="56" t="s">
        <v>99</v>
      </c>
      <c r="C53" s="84">
        <v>133</v>
      </c>
      <c r="D53" s="84">
        <v>133</v>
      </c>
      <c r="E53" s="84">
        <v>49.98</v>
      </c>
      <c r="F53" s="84"/>
    </row>
    <row r="54" spans="1:6" x14ac:dyDescent="0.2">
      <c r="A54" s="53" t="s">
        <v>122</v>
      </c>
      <c r="B54" s="54" t="s">
        <v>123</v>
      </c>
      <c r="C54" s="83">
        <f>C55</f>
        <v>133</v>
      </c>
      <c r="D54" s="83">
        <f>D55</f>
        <v>488</v>
      </c>
      <c r="E54" s="83">
        <f>E55</f>
        <v>484.49</v>
      </c>
      <c r="F54" s="83">
        <f>(E54*100)/D54</f>
        <v>99.280737704918039</v>
      </c>
    </row>
    <row r="55" spans="1:6" x14ac:dyDescent="0.2">
      <c r="A55" s="55" t="s">
        <v>124</v>
      </c>
      <c r="B55" s="56" t="s">
        <v>125</v>
      </c>
      <c r="C55" s="84">
        <v>133</v>
      </c>
      <c r="D55" s="84">
        <v>488</v>
      </c>
      <c r="E55" s="84">
        <v>484.49</v>
      </c>
      <c r="F55" s="84"/>
    </row>
    <row r="56" spans="1:6" x14ac:dyDescent="0.2">
      <c r="A56" s="49" t="s">
        <v>133</v>
      </c>
      <c r="B56" s="50" t="s">
        <v>134</v>
      </c>
      <c r="C56" s="80">
        <f t="shared" ref="C56:E58" si="2">C57</f>
        <v>66</v>
      </c>
      <c r="D56" s="80">
        <f t="shared" si="2"/>
        <v>66</v>
      </c>
      <c r="E56" s="80">
        <f t="shared" si="2"/>
        <v>0</v>
      </c>
      <c r="F56" s="81">
        <f>(E56*100)/D56</f>
        <v>0</v>
      </c>
    </row>
    <row r="57" spans="1:6" x14ac:dyDescent="0.2">
      <c r="A57" s="51" t="s">
        <v>135</v>
      </c>
      <c r="B57" s="52" t="s">
        <v>136</v>
      </c>
      <c r="C57" s="82">
        <f t="shared" si="2"/>
        <v>66</v>
      </c>
      <c r="D57" s="82">
        <f t="shared" si="2"/>
        <v>66</v>
      </c>
      <c r="E57" s="82">
        <f t="shared" si="2"/>
        <v>0</v>
      </c>
      <c r="F57" s="81">
        <f>(E57*100)/D57</f>
        <v>0</v>
      </c>
    </row>
    <row r="58" spans="1:6" x14ac:dyDescent="0.2">
      <c r="A58" s="53" t="s">
        <v>137</v>
      </c>
      <c r="B58" s="54" t="s">
        <v>138</v>
      </c>
      <c r="C58" s="83">
        <f t="shared" si="2"/>
        <v>66</v>
      </c>
      <c r="D58" s="83">
        <f t="shared" si="2"/>
        <v>66</v>
      </c>
      <c r="E58" s="83">
        <f t="shared" si="2"/>
        <v>0</v>
      </c>
      <c r="F58" s="83">
        <f>(E58*100)/D58</f>
        <v>0</v>
      </c>
    </row>
    <row r="59" spans="1:6" x14ac:dyDescent="0.2">
      <c r="A59" s="55" t="s">
        <v>139</v>
      </c>
      <c r="B59" s="56" t="s">
        <v>140</v>
      </c>
      <c r="C59" s="84">
        <v>66</v>
      </c>
      <c r="D59" s="84">
        <v>66</v>
      </c>
      <c r="E59" s="84">
        <v>0</v>
      </c>
      <c r="F59" s="84"/>
    </row>
    <row r="60" spans="1:6" x14ac:dyDescent="0.2">
      <c r="A60" s="49" t="s">
        <v>55</v>
      </c>
      <c r="B60" s="50" t="s">
        <v>56</v>
      </c>
      <c r="C60" s="80">
        <f t="shared" ref="C60:E62" si="3">C61</f>
        <v>332</v>
      </c>
      <c r="D60" s="80">
        <f t="shared" si="3"/>
        <v>687</v>
      </c>
      <c r="E60" s="80">
        <f t="shared" si="3"/>
        <v>534.47</v>
      </c>
      <c r="F60" s="81">
        <f>(E60*100)/D60</f>
        <v>77.797671033478892</v>
      </c>
    </row>
    <row r="61" spans="1:6" x14ac:dyDescent="0.2">
      <c r="A61" s="51" t="s">
        <v>57</v>
      </c>
      <c r="B61" s="52" t="s">
        <v>58</v>
      </c>
      <c r="C61" s="82">
        <f t="shared" si="3"/>
        <v>332</v>
      </c>
      <c r="D61" s="82">
        <f t="shared" si="3"/>
        <v>687</v>
      </c>
      <c r="E61" s="82">
        <f t="shared" si="3"/>
        <v>534.47</v>
      </c>
      <c r="F61" s="81">
        <f>(E61*100)/D61</f>
        <v>77.797671033478892</v>
      </c>
    </row>
    <row r="62" spans="1:6" x14ac:dyDescent="0.2">
      <c r="A62" s="53" t="s">
        <v>59</v>
      </c>
      <c r="B62" s="54" t="s">
        <v>60</v>
      </c>
      <c r="C62" s="83">
        <f t="shared" si="3"/>
        <v>332</v>
      </c>
      <c r="D62" s="83">
        <f t="shared" si="3"/>
        <v>687</v>
      </c>
      <c r="E62" s="83">
        <f t="shared" si="3"/>
        <v>534.47</v>
      </c>
      <c r="F62" s="83">
        <f>(E62*100)/D62</f>
        <v>77.797671033478892</v>
      </c>
    </row>
    <row r="63" spans="1:6" x14ac:dyDescent="0.2">
      <c r="A63" s="55" t="s">
        <v>61</v>
      </c>
      <c r="B63" s="56" t="s">
        <v>62</v>
      </c>
      <c r="C63" s="84">
        <v>332</v>
      </c>
      <c r="D63" s="84">
        <v>687</v>
      </c>
      <c r="E63" s="84">
        <v>534.47</v>
      </c>
      <c r="F63" s="84"/>
    </row>
    <row r="64" spans="1:6" s="57" customFormat="1" x14ac:dyDescent="0.2"/>
    <row r="65" s="57" customFormat="1" x14ac:dyDescent="0.2"/>
    <row r="66" s="57" customFormat="1" x14ac:dyDescent="0.2"/>
    <row r="67" s="57" customFormat="1" x14ac:dyDescent="0.2"/>
    <row r="68" s="57" customFormat="1" x14ac:dyDescent="0.2"/>
    <row r="69" s="57" customFormat="1" x14ac:dyDescent="0.2"/>
    <row r="70" s="57" customFormat="1" x14ac:dyDescent="0.2"/>
    <row r="71" s="57" customFormat="1" x14ac:dyDescent="0.2"/>
    <row r="72" s="57" customFormat="1" x14ac:dyDescent="0.2"/>
    <row r="73" s="57" customFormat="1" x14ac:dyDescent="0.2"/>
    <row r="74" s="57" customFormat="1" x14ac:dyDescent="0.2"/>
    <row r="75" s="57" customFormat="1" x14ac:dyDescent="0.2"/>
    <row r="76" s="57" customFormat="1" x14ac:dyDescent="0.2"/>
    <row r="77" s="57" customFormat="1" x14ac:dyDescent="0.2"/>
    <row r="78" s="57" customFormat="1" x14ac:dyDescent="0.2"/>
    <row r="79" s="57" customFormat="1" x14ac:dyDescent="0.2"/>
    <row r="80" s="57" customFormat="1" x14ac:dyDescent="0.2"/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="57" customFormat="1" x14ac:dyDescent="0.2"/>
    <row r="98" s="57" customFormat="1" x14ac:dyDescent="0.2"/>
    <row r="99" s="57" customFormat="1" x14ac:dyDescent="0.2"/>
    <row r="100" s="57" customFormat="1" x14ac:dyDescent="0.2"/>
    <row r="101" s="57" customFormat="1" x14ac:dyDescent="0.2"/>
    <row r="102" s="57" customFormat="1" x14ac:dyDescent="0.2"/>
    <row r="103" s="57" customFormat="1" x14ac:dyDescent="0.2"/>
    <row r="104" s="57" customFormat="1" x14ac:dyDescent="0.2"/>
    <row r="105" s="57" customFormat="1" x14ac:dyDescent="0.2"/>
    <row r="106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pans="1:3" s="57" customFormat="1" x14ac:dyDescent="0.2"/>
    <row r="1202" spans="1:3" s="57" customFormat="1" x14ac:dyDescent="0.2"/>
    <row r="1203" spans="1:3" s="57" customFormat="1" x14ac:dyDescent="0.2"/>
    <row r="1204" spans="1:3" x14ac:dyDescent="0.2">
      <c r="A1204" s="57"/>
      <c r="B1204" s="57"/>
      <c r="C1204" s="57"/>
    </row>
    <row r="1205" spans="1:3" x14ac:dyDescent="0.2">
      <c r="A1205" s="57"/>
      <c r="B1205" s="57"/>
      <c r="C1205" s="57"/>
    </row>
    <row r="1206" spans="1:3" x14ac:dyDescent="0.2">
      <c r="A1206" s="57"/>
      <c r="B1206" s="57"/>
      <c r="C1206" s="57"/>
    </row>
    <row r="1207" spans="1:3" x14ac:dyDescent="0.2">
      <c r="A1207" s="57"/>
      <c r="B1207" s="57"/>
      <c r="C1207" s="57"/>
    </row>
    <row r="1208" spans="1:3" x14ac:dyDescent="0.2">
      <c r="A1208" s="57"/>
      <c r="B1208" s="57"/>
      <c r="C1208" s="57"/>
    </row>
    <row r="1209" spans="1:3" x14ac:dyDescent="0.2">
      <c r="A1209" s="57"/>
      <c r="B1209" s="57"/>
      <c r="C1209" s="57"/>
    </row>
    <row r="1210" spans="1:3" x14ac:dyDescent="0.2">
      <c r="A1210" s="57"/>
      <c r="B1210" s="57"/>
      <c r="C1210" s="57"/>
    </row>
    <row r="1211" spans="1:3" x14ac:dyDescent="0.2">
      <c r="A1211" s="57"/>
      <c r="B1211" s="57"/>
      <c r="C1211" s="57"/>
    </row>
    <row r="1212" spans="1:3" x14ac:dyDescent="0.2">
      <c r="A1212" s="57"/>
      <c r="B1212" s="57"/>
      <c r="C1212" s="57"/>
    </row>
    <row r="1213" spans="1:3" x14ac:dyDescent="0.2">
      <c r="A1213" s="57"/>
      <c r="B1213" s="57"/>
      <c r="C1213" s="57"/>
    </row>
    <row r="1214" spans="1:3" x14ac:dyDescent="0.2">
      <c r="A1214" s="57"/>
      <c r="B1214" s="57"/>
      <c r="C1214" s="57"/>
    </row>
    <row r="1215" spans="1:3" x14ac:dyDescent="0.2">
      <c r="A1215" s="57"/>
      <c r="B1215" s="57"/>
      <c r="C1215" s="57"/>
    </row>
    <row r="1216" spans="1:3" x14ac:dyDescent="0.2">
      <c r="A1216" s="57"/>
      <c r="B1216" s="57"/>
      <c r="C1216" s="57"/>
    </row>
    <row r="1217" spans="1:3" x14ac:dyDescent="0.2">
      <c r="A1217" s="57"/>
      <c r="B1217" s="57"/>
      <c r="C1217" s="57"/>
    </row>
    <row r="1218" spans="1:3" x14ac:dyDescent="0.2">
      <c r="A1218" s="57"/>
      <c r="B1218" s="57"/>
      <c r="C1218" s="57"/>
    </row>
    <row r="1219" spans="1:3" x14ac:dyDescent="0.2">
      <c r="A1219" s="57"/>
      <c r="B1219" s="57"/>
      <c r="C1219" s="57"/>
    </row>
    <row r="1220" spans="1:3" x14ac:dyDescent="0.2">
      <c r="A1220" s="57"/>
      <c r="B1220" s="57"/>
      <c r="C1220" s="57"/>
    </row>
    <row r="1221" spans="1:3" x14ac:dyDescent="0.2">
      <c r="A1221" s="57"/>
      <c r="B1221" s="57"/>
      <c r="C1221" s="57"/>
    </row>
    <row r="1222" spans="1:3" x14ac:dyDescent="0.2">
      <c r="A1222" s="57"/>
      <c r="B1222" s="57"/>
      <c r="C1222" s="57"/>
    </row>
    <row r="1223" spans="1:3" x14ac:dyDescent="0.2">
      <c r="A1223" s="57"/>
      <c r="B1223" s="57"/>
      <c r="C1223" s="57"/>
    </row>
    <row r="1224" spans="1:3" x14ac:dyDescent="0.2">
      <c r="A1224" s="57"/>
      <c r="B1224" s="57"/>
      <c r="C1224" s="57"/>
    </row>
    <row r="1225" spans="1:3" x14ac:dyDescent="0.2">
      <c r="A1225" s="57"/>
      <c r="B1225" s="57"/>
      <c r="C1225" s="57"/>
    </row>
    <row r="1226" spans="1:3" x14ac:dyDescent="0.2">
      <c r="A1226" s="57"/>
      <c r="B1226" s="57"/>
      <c r="C1226" s="57"/>
    </row>
    <row r="1227" spans="1:3" x14ac:dyDescent="0.2">
      <c r="A1227" s="57"/>
      <c r="B1227" s="57"/>
      <c r="C1227" s="57"/>
    </row>
    <row r="1228" spans="1:3" x14ac:dyDescent="0.2">
      <c r="A1228" s="57"/>
      <c r="B1228" s="57"/>
      <c r="C1228" s="57"/>
    </row>
    <row r="1229" spans="1:3" x14ac:dyDescent="0.2">
      <c r="A1229" s="57"/>
      <c r="B1229" s="57"/>
      <c r="C1229" s="57"/>
    </row>
    <row r="1230" spans="1:3" x14ac:dyDescent="0.2">
      <c r="A1230" s="57"/>
      <c r="B1230" s="57"/>
      <c r="C1230" s="57"/>
    </row>
    <row r="1231" spans="1:3" x14ac:dyDescent="0.2">
      <c r="A1231" s="57"/>
      <c r="B1231" s="57"/>
      <c r="C1231" s="57"/>
    </row>
    <row r="1232" spans="1:3" x14ac:dyDescent="0.2">
      <c r="A1232" s="57"/>
      <c r="B1232" s="57"/>
      <c r="C1232" s="57"/>
    </row>
    <row r="1233" spans="1:3" x14ac:dyDescent="0.2">
      <c r="A1233" s="57"/>
      <c r="B1233" s="57"/>
      <c r="C1233" s="57"/>
    </row>
    <row r="1234" spans="1:3" x14ac:dyDescent="0.2">
      <c r="A1234" s="57"/>
      <c r="B1234" s="57"/>
      <c r="C1234" s="57"/>
    </row>
    <row r="1235" spans="1:3" x14ac:dyDescent="0.2">
      <c r="A1235" s="57"/>
      <c r="B1235" s="57"/>
      <c r="C1235" s="57"/>
    </row>
    <row r="1236" spans="1:3" x14ac:dyDescent="0.2">
      <c r="A1236" s="57"/>
      <c r="B1236" s="57"/>
      <c r="C1236" s="57"/>
    </row>
    <row r="1237" spans="1:3" x14ac:dyDescent="0.2">
      <c r="A1237" s="57"/>
      <c r="B1237" s="57"/>
      <c r="C1237" s="57"/>
    </row>
    <row r="1238" spans="1:3" x14ac:dyDescent="0.2">
      <c r="A1238" s="57"/>
      <c r="B1238" s="57"/>
      <c r="C1238" s="57"/>
    </row>
    <row r="1239" spans="1:3" x14ac:dyDescent="0.2">
      <c r="A1239" s="57"/>
      <c r="B1239" s="57"/>
      <c r="C1239" s="57"/>
    </row>
    <row r="1240" spans="1:3" x14ac:dyDescent="0.2">
      <c r="A1240" s="57"/>
      <c r="B1240" s="57"/>
      <c r="C1240" s="57"/>
    </row>
    <row r="1241" spans="1:3" x14ac:dyDescent="0.2">
      <c r="A1241" s="40"/>
      <c r="B1241" s="40"/>
      <c r="C1241" s="40"/>
    </row>
    <row r="1242" spans="1:3" x14ac:dyDescent="0.2">
      <c r="A1242" s="40"/>
      <c r="B1242" s="40"/>
      <c r="C1242" s="40"/>
    </row>
    <row r="1243" spans="1:3" x14ac:dyDescent="0.2">
      <c r="A1243" s="40"/>
      <c r="B1243" s="40"/>
      <c r="C1243" s="40"/>
    </row>
    <row r="1244" spans="1:3" x14ac:dyDescent="0.2">
      <c r="A1244" s="40"/>
      <c r="B1244" s="40"/>
      <c r="C1244" s="40"/>
    </row>
    <row r="1245" spans="1:3" x14ac:dyDescent="0.2">
      <c r="A1245" s="40"/>
      <c r="B1245" s="40"/>
      <c r="C1245" s="40"/>
    </row>
    <row r="1246" spans="1:3" x14ac:dyDescent="0.2">
      <c r="A1246" s="40"/>
      <c r="B1246" s="40"/>
      <c r="C1246" s="40"/>
    </row>
    <row r="1247" spans="1:3" x14ac:dyDescent="0.2">
      <c r="A1247" s="40"/>
      <c r="B1247" s="40"/>
      <c r="C1247" s="40"/>
    </row>
    <row r="1248" spans="1:3" x14ac:dyDescent="0.2">
      <c r="A1248" s="40"/>
      <c r="B1248" s="40"/>
      <c r="C1248" s="40"/>
    </row>
    <row r="1249" spans="1:3" x14ac:dyDescent="0.2">
      <c r="A1249" s="40"/>
      <c r="B1249" s="40"/>
      <c r="C1249" s="40"/>
    </row>
    <row r="1250" spans="1:3" x14ac:dyDescent="0.2">
      <c r="A1250" s="40"/>
      <c r="B1250" s="40"/>
      <c r="C1250" s="40"/>
    </row>
    <row r="1251" spans="1:3" x14ac:dyDescent="0.2">
      <c r="A1251" s="40"/>
      <c r="B1251" s="40"/>
      <c r="C1251" s="40"/>
    </row>
    <row r="1252" spans="1:3" x14ac:dyDescent="0.2">
      <c r="A1252" s="40"/>
      <c r="B1252" s="40"/>
      <c r="C1252" s="40"/>
    </row>
    <row r="1253" spans="1:3" x14ac:dyDescent="0.2">
      <c r="A1253" s="40"/>
      <c r="B1253" s="40"/>
      <c r="C1253" s="40"/>
    </row>
    <row r="1254" spans="1:3" x14ac:dyDescent="0.2">
      <c r="A1254" s="40"/>
      <c r="B1254" s="40"/>
      <c r="C1254" s="40"/>
    </row>
    <row r="1255" spans="1:3" x14ac:dyDescent="0.2">
      <c r="A1255" s="40"/>
      <c r="B1255" s="40"/>
      <c r="C1255" s="40"/>
    </row>
    <row r="1256" spans="1:3" x14ac:dyDescent="0.2">
      <c r="A1256" s="40"/>
      <c r="B1256" s="40"/>
      <c r="C1256" s="40"/>
    </row>
    <row r="1257" spans="1:3" x14ac:dyDescent="0.2">
      <c r="A1257" s="40"/>
      <c r="B1257" s="40"/>
      <c r="C1257" s="40"/>
    </row>
    <row r="1258" spans="1:3" x14ac:dyDescent="0.2">
      <c r="A1258" s="40"/>
      <c r="B1258" s="40"/>
      <c r="C1258" s="40"/>
    </row>
    <row r="1259" spans="1:3" x14ac:dyDescent="0.2">
      <c r="A1259" s="40"/>
      <c r="B1259" s="40"/>
      <c r="C1259" s="40"/>
    </row>
    <row r="1260" spans="1:3" x14ac:dyDescent="0.2">
      <c r="A1260" s="40"/>
      <c r="B1260" s="40"/>
      <c r="C1260" s="40"/>
    </row>
    <row r="1261" spans="1:3" x14ac:dyDescent="0.2">
      <c r="A1261" s="40"/>
      <c r="B1261" s="40"/>
      <c r="C1261" s="40"/>
    </row>
    <row r="1262" spans="1:3" x14ac:dyDescent="0.2">
      <c r="A1262" s="40"/>
      <c r="B1262" s="40"/>
      <c r="C1262" s="40"/>
    </row>
    <row r="1263" spans="1:3" x14ac:dyDescent="0.2">
      <c r="A1263" s="40"/>
      <c r="B1263" s="40"/>
      <c r="C1263" s="40"/>
    </row>
    <row r="1264" spans="1:3" x14ac:dyDescent="0.2">
      <c r="A1264" s="40"/>
      <c r="B1264" s="40"/>
      <c r="C1264" s="40"/>
    </row>
    <row r="1265" s="40" customFormat="1" x14ac:dyDescent="0.2"/>
    <row r="1266" s="40" customFormat="1" x14ac:dyDescent="0.2"/>
    <row r="1267" s="40" customFormat="1" x14ac:dyDescent="0.2"/>
    <row r="1268" s="40" customFormat="1" x14ac:dyDescent="0.2"/>
    <row r="1269" s="40" customFormat="1" x14ac:dyDescent="0.2"/>
    <row r="1270" s="40" customFormat="1" x14ac:dyDescent="0.2"/>
    <row r="1271" s="40" customFormat="1" x14ac:dyDescent="0.2"/>
    <row r="1272" s="40" customFormat="1" x14ac:dyDescent="0.2"/>
    <row r="1273" s="40" customFormat="1" x14ac:dyDescent="0.2"/>
    <row r="1274" s="40" customFormat="1" x14ac:dyDescent="0.2"/>
    <row r="1275" s="40" customFormat="1" x14ac:dyDescent="0.2"/>
    <row r="1276" s="40" customFormat="1" x14ac:dyDescent="0.2"/>
    <row r="1277" s="40" customFormat="1" x14ac:dyDescent="0.2"/>
    <row r="1278" s="40" customFormat="1" x14ac:dyDescent="0.2"/>
    <row r="1279" s="40" customFormat="1" x14ac:dyDescent="0.2"/>
    <row r="1280" s="40" customFormat="1" x14ac:dyDescent="0.2"/>
    <row r="1281" s="40" customFormat="1" x14ac:dyDescent="0.2"/>
    <row r="1282" s="40" customFormat="1" x14ac:dyDescent="0.2"/>
    <row r="1283" s="40" customFormat="1" x14ac:dyDescent="0.2"/>
    <row r="1284" s="40" customFormat="1" x14ac:dyDescent="0.2"/>
    <row r="1285" s="40" customFormat="1" x14ac:dyDescent="0.2"/>
    <row r="1286" s="40" customFormat="1" x14ac:dyDescent="0.2"/>
    <row r="1287" s="40" customFormat="1" x14ac:dyDescent="0.2"/>
    <row r="1288" s="40" customFormat="1" x14ac:dyDescent="0.2"/>
    <row r="1289" s="40" customFormat="1" x14ac:dyDescent="0.2"/>
    <row r="1290" s="40" customFormat="1" x14ac:dyDescent="0.2"/>
    <row r="1291" s="40" customFormat="1" x14ac:dyDescent="0.2"/>
    <row r="1292" s="40" customFormat="1" x14ac:dyDescent="0.2"/>
    <row r="1293" s="40" customFormat="1" x14ac:dyDescent="0.2"/>
    <row r="1294" s="40" customFormat="1" x14ac:dyDescent="0.2"/>
    <row r="1295" s="40" customFormat="1" x14ac:dyDescent="0.2"/>
    <row r="1296" s="40" customFormat="1" x14ac:dyDescent="0.2"/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Sanja Bošnjak</cp:lastModifiedBy>
  <cp:lastPrinted>2024-03-28T07:38:55Z</cp:lastPrinted>
  <dcterms:created xsi:type="dcterms:W3CDTF">2022-08-12T12:51:27Z</dcterms:created>
  <dcterms:modified xsi:type="dcterms:W3CDTF">2024-03-28T07:41:51Z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