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M:\RAČUNOVODSTVO\2024 - 2026 FINANCIJSKI PLAN\"/>
    </mc:Choice>
  </mc:AlternateContent>
  <xr:revisionPtr revIDLastSave="0" documentId="13_ncr:1_{3B6A804D-7FD6-4043-B579-7F9CB2A41D90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C15" i="5"/>
  <c r="G12" i="1"/>
  <c r="H12" i="1"/>
  <c r="I12" i="1"/>
  <c r="J12" i="1"/>
  <c r="L12" i="1" s="1"/>
  <c r="G15" i="1"/>
  <c r="H15" i="1"/>
  <c r="I15" i="1"/>
  <c r="J15" i="1"/>
  <c r="I16" i="1"/>
  <c r="K12" i="1" l="1"/>
  <c r="J16" i="1"/>
  <c r="L16" i="1" s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79" i="15"/>
  <c r="E79" i="15"/>
  <c r="D79" i="15"/>
  <c r="C79" i="15"/>
  <c r="F78" i="15"/>
  <c r="E78" i="15"/>
  <c r="D78" i="15"/>
  <c r="C78" i="15"/>
  <c r="F77" i="15"/>
  <c r="E77" i="15"/>
  <c r="D77" i="15"/>
  <c r="C77" i="15"/>
  <c r="F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F6" i="8"/>
  <c r="E6" i="8"/>
  <c r="D6" i="8"/>
  <c r="C6" i="8"/>
  <c r="G6" i="8" s="1"/>
  <c r="H17" i="5"/>
  <c r="G17" i="5"/>
  <c r="H16" i="5"/>
  <c r="G16" i="5"/>
  <c r="F16" i="5"/>
  <c r="E16" i="5"/>
  <c r="D16" i="5"/>
  <c r="C16" i="5"/>
  <c r="H15" i="5"/>
  <c r="G15" i="5"/>
  <c r="H14" i="5"/>
  <c r="F14" i="5"/>
  <c r="E14" i="5"/>
  <c r="D14" i="5"/>
  <c r="C14" i="5"/>
  <c r="C13" i="5" s="1"/>
  <c r="G13" i="5" s="1"/>
  <c r="H13" i="5"/>
  <c r="F13" i="5"/>
  <c r="E13" i="5"/>
  <c r="D13" i="5"/>
  <c r="H12" i="5"/>
  <c r="G12" i="5"/>
  <c r="F11" i="5"/>
  <c r="E11" i="5"/>
  <c r="D11" i="5"/>
  <c r="C11" i="5"/>
  <c r="H10" i="5"/>
  <c r="G10" i="5"/>
  <c r="H9" i="5"/>
  <c r="F9" i="5"/>
  <c r="E9" i="5"/>
  <c r="D9" i="5"/>
  <c r="C9" i="5"/>
  <c r="H8" i="5"/>
  <c r="G8" i="5"/>
  <c r="H7" i="5"/>
  <c r="F7" i="5"/>
  <c r="E7" i="5"/>
  <c r="D7" i="5"/>
  <c r="C7" i="5"/>
  <c r="G7" i="5" s="1"/>
  <c r="E6" i="5"/>
  <c r="D6" i="5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J37" i="3"/>
  <c r="I37" i="3"/>
  <c r="H37" i="3"/>
  <c r="G37" i="3"/>
  <c r="K37" i="3" s="1"/>
  <c r="L36" i="3"/>
  <c r="J36" i="3"/>
  <c r="I36" i="3"/>
  <c r="H36" i="3"/>
  <c r="G36" i="3"/>
  <c r="K36" i="3" s="1"/>
  <c r="L35" i="3"/>
  <c r="K35" i="3"/>
  <c r="L34" i="3"/>
  <c r="J34" i="3"/>
  <c r="I34" i="3"/>
  <c r="H34" i="3"/>
  <c r="G34" i="3"/>
  <c r="K34" i="3" s="1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J29" i="3"/>
  <c r="I29" i="3"/>
  <c r="H29" i="3"/>
  <c r="G29" i="3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J19" i="3"/>
  <c r="I19" i="3"/>
  <c r="H19" i="3"/>
  <c r="G19" i="3"/>
  <c r="G18" i="3" s="1"/>
  <c r="K18" i="3" s="1"/>
  <c r="L18" i="3"/>
  <c r="J18" i="3"/>
  <c r="I18" i="3"/>
  <c r="H18" i="3"/>
  <c r="L17" i="3"/>
  <c r="K17" i="3"/>
  <c r="J16" i="3"/>
  <c r="J15" i="3" s="1"/>
  <c r="L15" i="3" s="1"/>
  <c r="I16" i="3"/>
  <c r="H16" i="3"/>
  <c r="G16" i="3"/>
  <c r="G15" i="3" s="1"/>
  <c r="I15" i="3"/>
  <c r="H15" i="3"/>
  <c r="L14" i="3"/>
  <c r="K14" i="3"/>
  <c r="J13" i="3"/>
  <c r="L13" i="3" s="1"/>
  <c r="I13" i="3"/>
  <c r="H13" i="3"/>
  <c r="G13" i="3"/>
  <c r="J12" i="3"/>
  <c r="I12" i="3"/>
  <c r="H12" i="3"/>
  <c r="G12" i="3"/>
  <c r="I11" i="3"/>
  <c r="H11" i="3"/>
  <c r="I10" i="3"/>
  <c r="H10" i="3"/>
  <c r="G11" i="5" l="1"/>
  <c r="G9" i="5"/>
  <c r="F6" i="5"/>
  <c r="H6" i="5" s="1"/>
  <c r="H11" i="5"/>
  <c r="K27" i="1"/>
  <c r="J11" i="3"/>
  <c r="L11" i="3" s="1"/>
  <c r="L16" i="3"/>
  <c r="J10" i="3"/>
  <c r="L10" i="3" s="1"/>
  <c r="K12" i="3"/>
  <c r="L12" i="3"/>
  <c r="K13" i="3"/>
  <c r="G14" i="5"/>
  <c r="C6" i="5"/>
  <c r="G6" i="5" s="1"/>
  <c r="K19" i="3"/>
  <c r="K15" i="3"/>
  <c r="G11" i="3"/>
  <c r="K16" i="3"/>
  <c r="G28" i="3"/>
  <c r="K28" i="3" s="1"/>
  <c r="K29" i="3"/>
  <c r="G10" i="3" l="1"/>
  <c r="K10" i="3" s="1"/>
  <c r="K11" i="3"/>
  <c r="G27" i="3"/>
  <c r="G26" i="3" s="1"/>
  <c r="K26" i="3" s="1"/>
  <c r="K27" i="3" l="1"/>
</calcChain>
</file>

<file path=xl/sharedStrings.xml><?xml version="1.0" encoding="utf-8"?>
<sst xmlns="http://schemas.openxmlformats.org/spreadsheetml/2006/main" count="395" uniqueCount="189">
  <si>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</si>
  <si>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</si>
  <si>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</si>
  <si>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</si>
  <si>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</si>
  <si>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</si>
  <si>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</si>
  <si>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</si>
  <si>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</si>
  <si>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</si>
  <si>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</si>
  <si>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</si>
  <si>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</si>
  <si>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</si>
  <si>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</si>
  <si>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</si>
  <si>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</si>
  <si>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</si>
  <si>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</si>
  <si>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</si>
  <si>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</si>
  <si>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</si>
  <si>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</si>
  <si>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</si>
  <si>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</si>
  <si>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</si>
  <si>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</si>
  <si>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</si>
  <si>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</si>
  <si>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</si>
  <si>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</si>
  <si>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</si>
  <si>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</si>
  <si>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</si>
  <si>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</si>
  <si>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</si>
  <si>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</si>
  <si>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</si>
  <si>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</si>
  <si>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</si>
  <si>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</si>
  <si>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</si>
  <si>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</si>
  <si>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</si>
  <si>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</si>
  <si>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</si>
  <si>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</si>
  <si>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</si>
  <si>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</si>
  <si>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</si>
  <si>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</si>
  <si>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</si>
  <si>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</si>
  <si>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</si>
  <si>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</si>
  <si>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</si>
  <si>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</si>
  <si>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</si>
  <si>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</si>
  <si>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</si>
  <si>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</si>
  <si>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</si>
  <si>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</si>
  <si>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</si>
  <si>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</si>
  <si>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</si>
  <si>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</si>
  <si>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</si>
  <si>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</si>
  <si>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</si>
  <si>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</si>
  <si>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</si>
  <si>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</si>
  <si>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</si>
  <si>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</si>
  <si>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</si>
  <si>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</si>
  <si>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</si>
  <si>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</si>
  <si>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</si>
  <si>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</si>
  <si>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</si>
  <si>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</si>
  <si>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</si>
  <si>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</si>
  <si>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</si>
  <si>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</si>
  <si>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</si>
  <si>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</si>
  <si>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</si>
  <si>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</si>
  <si>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</si>
  <si>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</si>
  <si>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</si>
  <si>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</si>
  <si>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</si>
  <si>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</si>
  <si>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</si>
  <si>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</si>
  <si>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</si>
  <si>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</si>
  <si>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</si>
  <si>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</si>
  <si>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</si>
  <si>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</si>
  <si>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</si>
  <si>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</si>
  <si>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</si>
  <si>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</si>
  <si>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</si>
  <si>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</si>
  <si>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</si>
  <si>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</si>
  <si>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</si>
  <si>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</si>
  <si>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</si>
  <si>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</si>
  <si>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</si>
  <si>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</si>
  <si>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</si>
  <si>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</si>
  <si>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</si>
  <si>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</si>
  <si>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</si>
  <si>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</si>
  <si>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</si>
  <si>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</si>
  <si>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</si>
  <si>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</si>
  <si>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</si>
  <si>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</si>
  <si>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</si>
  <si>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</si>
  <si>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</si>
  <si>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</si>
  <si>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</si>
  <si>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</si>
  <si>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</si>
  <si>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</si>
  <si>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</si>
  <si>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</si>
  <si>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</si>
  <si>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</si>
  <si>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</si>
  <si>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</si>
  <si>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</si>
  <si>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</si>
  <si>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</si>
  <si>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</si>
  <si>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</si>
  <si>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</si>
  <si>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</si>
  <si>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</si>
  <si>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</si>
  <si>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</si>
  <si>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</si>
  <si>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</si>
  <si>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</si>
  <si>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</si>
  <si>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</si>
  <si>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</si>
  <si>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</si>
  <si>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</si>
  <si>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</si>
  <si>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</si>
  <si>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</si>
  <si>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</si>
  <si>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</si>
  <si>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</si>
  <si>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</si>
  <si>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</si>
  <si>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</si>
  <si>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</si>
  <si>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</si>
  <si>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</si>
  <si>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</si>
  <si>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</si>
  <si>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48752 PAZIN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</si>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</sst>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B2" workbookViewId="0">
      <selection activeCell="B2" sqref="B2:L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9" t="s">
        <v>41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8" t="s">
        <v>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8" t="s">
        <v>24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0" t="s">
        <v>31</v>
      </c>
      <c r="C7" s="110"/>
      <c r="D7" s="110"/>
      <c r="E7" s="110"/>
      <c r="F7" s="110"/>
      <c r="G7" s="5"/>
      <c r="H7" s="6"/>
      <c r="I7" s="6"/>
      <c r="J7" s="6"/>
      <c r="K7" s="22"/>
      <c r="L7" s="22"/>
    </row>
    <row r="8" spans="2:13" ht="25.5" x14ac:dyDescent="0.25">
      <c r="B8" s="107" t="s">
        <v>3</v>
      </c>
      <c r="C8" s="107"/>
      <c r="D8" s="107"/>
      <c r="E8" s="107"/>
      <c r="F8" s="107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8">
        <v>1</v>
      </c>
      <c r="C9" s="108"/>
      <c r="D9" s="108"/>
      <c r="E9" s="108"/>
      <c r="F9" s="109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3" t="s">
        <v>8</v>
      </c>
      <c r="C10" s="104"/>
      <c r="D10" s="104"/>
      <c r="E10" s="104"/>
      <c r="F10" s="105"/>
      <c r="G10" s="85">
        <v>330847.75</v>
      </c>
      <c r="H10" s="86">
        <v>895743</v>
      </c>
      <c r="I10" s="86">
        <v>895743</v>
      </c>
      <c r="J10" s="86">
        <v>511404.12000000005</v>
      </c>
      <c r="K10" s="86"/>
      <c r="L10" s="86"/>
    </row>
    <row r="11" spans="2:13" x14ac:dyDescent="0.25">
      <c r="B11" s="106" t="s">
        <v>7</v>
      </c>
      <c r="C11" s="105"/>
      <c r="D11" s="105"/>
      <c r="E11" s="105"/>
      <c r="F11" s="105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0" t="s">
        <v>0</v>
      </c>
      <c r="C12" s="101"/>
      <c r="D12" s="101"/>
      <c r="E12" s="101"/>
      <c r="F12" s="102"/>
      <c r="G12" s="87">
        <f>G10+G11</f>
        <v>330847.75</v>
      </c>
      <c r="H12" s="87">
        <f t="shared" ref="H12:J12" si="0">H10+H11</f>
        <v>895743</v>
      </c>
      <c r="I12" s="87">
        <f t="shared" si="0"/>
        <v>895743</v>
      </c>
      <c r="J12" s="87">
        <f t="shared" si="0"/>
        <v>511404.12000000005</v>
      </c>
      <c r="K12" s="88">
        <f>J12/G12*100</f>
        <v>154.5738545902156</v>
      </c>
      <c r="L12" s="88">
        <f>J12/I12*100</f>
        <v>57.092728606307844</v>
      </c>
    </row>
    <row r="13" spans="2:13" x14ac:dyDescent="0.25">
      <c r="B13" s="116" t="s">
        <v>9</v>
      </c>
      <c r="C13" s="104"/>
      <c r="D13" s="104"/>
      <c r="E13" s="104"/>
      <c r="F13" s="104"/>
      <c r="G13" s="89">
        <v>329052.30000000005</v>
      </c>
      <c r="H13" s="86">
        <v>842196</v>
      </c>
      <c r="I13" s="86">
        <v>842196</v>
      </c>
      <c r="J13" s="86">
        <v>509154.28</v>
      </c>
      <c r="K13" s="86"/>
      <c r="L13" s="86"/>
    </row>
    <row r="14" spans="2:13" x14ac:dyDescent="0.25">
      <c r="B14" s="106" t="s">
        <v>10</v>
      </c>
      <c r="C14" s="105"/>
      <c r="D14" s="105"/>
      <c r="E14" s="105"/>
      <c r="F14" s="105"/>
      <c r="G14" s="85">
        <v>1669.78</v>
      </c>
      <c r="H14" s="86">
        <v>53547</v>
      </c>
      <c r="I14" s="86">
        <v>53547</v>
      </c>
      <c r="J14" s="86">
        <v>1729.78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330722.08000000007</v>
      </c>
      <c r="H15" s="87">
        <f t="shared" ref="H15:J15" si="1">H13+H14</f>
        <v>895743</v>
      </c>
      <c r="I15" s="87">
        <f t="shared" si="1"/>
        <v>895743</v>
      </c>
      <c r="J15" s="87">
        <f t="shared" si="1"/>
        <v>510884.06000000006</v>
      </c>
      <c r="K15" s="88">
        <f>J15/G15*100</f>
        <v>154.47534074531703</v>
      </c>
      <c r="L15" s="88">
        <f>J15/I15*100</f>
        <v>57.034669542491542</v>
      </c>
    </row>
    <row r="16" spans="2:13" x14ac:dyDescent="0.25">
      <c r="B16" s="115" t="s">
        <v>2</v>
      </c>
      <c r="C16" s="101"/>
      <c r="D16" s="101"/>
      <c r="E16" s="101"/>
      <c r="F16" s="101"/>
      <c r="G16" s="90">
        <f>G12-G15</f>
        <v>125.66999999992549</v>
      </c>
      <c r="H16" s="90">
        <f t="shared" ref="H16:J16" si="2">H12-H15</f>
        <v>0</v>
      </c>
      <c r="I16" s="90">
        <f t="shared" si="2"/>
        <v>0</v>
      </c>
      <c r="J16" s="90">
        <f t="shared" si="2"/>
        <v>520.05999999999767</v>
      </c>
      <c r="K16" s="88">
        <f>J16/G16*100</f>
        <v>413.8298718869309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0" t="s">
        <v>28</v>
      </c>
      <c r="C18" s="110"/>
      <c r="D18" s="110"/>
      <c r="E18" s="110"/>
      <c r="F18" s="110"/>
      <c r="G18" s="7"/>
      <c r="H18" s="7"/>
      <c r="I18" s="7"/>
      <c r="J18" s="7"/>
      <c r="K18" s="1"/>
      <c r="L18" s="1"/>
      <c r="M18" s="1"/>
    </row>
    <row r="19" spans="1:49" ht="25.5" x14ac:dyDescent="0.25">
      <c r="B19" s="107" t="s">
        <v>3</v>
      </c>
      <c r="C19" s="107"/>
      <c r="D19" s="107"/>
      <c r="E19" s="107"/>
      <c r="F19" s="107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1">
        <v>1</v>
      </c>
      <c r="C20" s="112"/>
      <c r="D20" s="112"/>
      <c r="E20" s="112"/>
      <c r="F20" s="11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3" t="s">
        <v>11</v>
      </c>
      <c r="C21" s="113"/>
      <c r="D21" s="113"/>
      <c r="E21" s="113"/>
      <c r="F21" s="113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3" t="s">
        <v>12</v>
      </c>
      <c r="C22" s="104"/>
      <c r="D22" s="104"/>
      <c r="E22" s="104"/>
      <c r="F22" s="104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7" t="s">
        <v>23</v>
      </c>
      <c r="C23" s="118"/>
      <c r="D23" s="118"/>
      <c r="E23" s="118"/>
      <c r="F23" s="119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3" t="s">
        <v>5</v>
      </c>
      <c r="C24" s="104"/>
      <c r="D24" s="104"/>
      <c r="E24" s="104"/>
      <c r="F24" s="104"/>
      <c r="G24" s="89">
        <f>2.65+9012.04</f>
        <v>9014.69</v>
      </c>
      <c r="H24" s="86">
        <v>9050.39</v>
      </c>
      <c r="I24" s="86">
        <v>9050.39</v>
      </c>
      <c r="J24" s="86">
        <v>9050.39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3" t="s">
        <v>27</v>
      </c>
      <c r="C25" s="104"/>
      <c r="D25" s="104"/>
      <c r="E25" s="104"/>
      <c r="F25" s="104"/>
      <c r="G25" s="89">
        <f>-0.01-9050.38</f>
        <v>-9050.39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7" t="s">
        <v>29</v>
      </c>
      <c r="C26" s="118"/>
      <c r="D26" s="118"/>
      <c r="E26" s="118"/>
      <c r="F26" s="119"/>
      <c r="G26" s="94">
        <f>G24+G25</f>
        <v>-35.699999999998909</v>
      </c>
      <c r="H26" s="94">
        <f t="shared" ref="H26:J26" si="4">H24+H25</f>
        <v>9050.39</v>
      </c>
      <c r="I26" s="94">
        <f t="shared" si="4"/>
        <v>9050.39</v>
      </c>
      <c r="J26" s="94">
        <f t="shared" si="4"/>
        <v>9050.39</v>
      </c>
      <c r="K26" s="93">
        <f>J26/G26*100</f>
        <v>-25351.23249299797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4" t="s">
        <v>30</v>
      </c>
      <c r="C27" s="114"/>
      <c r="D27" s="114"/>
      <c r="E27" s="114"/>
      <c r="F27" s="114"/>
      <c r="G27" s="94">
        <f>G16+G26</f>
        <v>89.969999999926586</v>
      </c>
      <c r="H27" s="94">
        <f t="shared" ref="H27:J27" si="5">H16+H26</f>
        <v>9050.39</v>
      </c>
      <c r="I27" s="94">
        <f t="shared" si="5"/>
        <v>9050.39</v>
      </c>
      <c r="J27" s="94">
        <f t="shared" si="5"/>
        <v>9570.4499999999971</v>
      </c>
      <c r="K27" s="93">
        <f>J27/G27*100</f>
        <v>10637.379126384136</v>
      </c>
      <c r="L27" s="93">
        <f>J27/I27*100</f>
        <v>105.74627170762805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topLeftCell="B36" zoomScale="90" zoomScaleNormal="90" workbookViewId="0">
      <selection activeCell="B1" sqref="B1:L7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8" t="s">
        <v>26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8" t="s">
        <v>15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12" ht="18" x14ac:dyDescent="0.25">
      <c r="B7" s="3"/>
      <c r="C7" s="3"/>
      <c r="D7" s="3"/>
      <c r="E7" s="3"/>
      <c r="F7" s="3"/>
      <c r="G7" s="95"/>
      <c r="H7" s="3"/>
      <c r="I7" s="3"/>
      <c r="J7" s="97"/>
      <c r="K7" s="4"/>
      <c r="L7" s="4"/>
    </row>
    <row r="8" spans="2:12" ht="45" customHeight="1" x14ac:dyDescent="0.25">
      <c r="B8" s="120" t="s">
        <v>3</v>
      </c>
      <c r="C8" s="121"/>
      <c r="D8" s="121"/>
      <c r="E8" s="121"/>
      <c r="F8" s="122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330847.75</v>
      </c>
      <c r="H10" s="65">
        <f>H11</f>
        <v>895743</v>
      </c>
      <c r="I10" s="65">
        <f>I11</f>
        <v>895743</v>
      </c>
      <c r="J10" s="65">
        <f>J11</f>
        <v>511404.12000000005</v>
      </c>
      <c r="K10" s="69">
        <f t="shared" ref="K10:K21" si="0">(J10*100)/G10</f>
        <v>154.5738545902156</v>
      </c>
      <c r="L10" s="69">
        <f t="shared" ref="L10:L21" si="1">(J10*100)/I10</f>
        <v>57.092728606307844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330847.75</v>
      </c>
      <c r="H11" s="65">
        <f>H12+H15+H18</f>
        <v>895743</v>
      </c>
      <c r="I11" s="65">
        <f>I12+I15+I18</f>
        <v>895743</v>
      </c>
      <c r="J11" s="65">
        <f>J12+J15+J18</f>
        <v>511404.12000000005</v>
      </c>
      <c r="K11" s="65">
        <f t="shared" si="0"/>
        <v>154.5738545902156</v>
      </c>
      <c r="L11" s="65">
        <f t="shared" si="1"/>
        <v>57.092728606307844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38.340000000000003</v>
      </c>
      <c r="H12" s="65">
        <f t="shared" si="2"/>
        <v>0</v>
      </c>
      <c r="I12" s="65">
        <f t="shared" si="2"/>
        <v>0</v>
      </c>
      <c r="J12" s="65">
        <f t="shared" si="2"/>
        <v>474.82</v>
      </c>
      <c r="K12" s="65">
        <f t="shared" si="0"/>
        <v>1238.4454877412622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38.340000000000003</v>
      </c>
      <c r="H13" s="65">
        <f t="shared" si="2"/>
        <v>0</v>
      </c>
      <c r="I13" s="65">
        <f t="shared" si="2"/>
        <v>0</v>
      </c>
      <c r="J13" s="65">
        <f t="shared" si="2"/>
        <v>474.82</v>
      </c>
      <c r="K13" s="65">
        <f t="shared" si="0"/>
        <v>1238.4454877412622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38.340000000000003</v>
      </c>
      <c r="H14" s="66">
        <v>0</v>
      </c>
      <c r="I14" s="66">
        <v>0</v>
      </c>
      <c r="J14" s="66">
        <v>474.82</v>
      </c>
      <c r="K14" s="66">
        <f t="shared" si="0"/>
        <v>1238.4454877412622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87.33</v>
      </c>
      <c r="H15" s="65">
        <f t="shared" si="3"/>
        <v>0</v>
      </c>
      <c r="I15" s="65">
        <f t="shared" si="3"/>
        <v>0</v>
      </c>
      <c r="J15" s="65">
        <f t="shared" si="3"/>
        <v>45.24</v>
      </c>
      <c r="K15" s="65">
        <f t="shared" si="0"/>
        <v>51.803503950532466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87.33</v>
      </c>
      <c r="H16" s="65">
        <f t="shared" si="3"/>
        <v>0</v>
      </c>
      <c r="I16" s="65">
        <f t="shared" si="3"/>
        <v>0</v>
      </c>
      <c r="J16" s="65">
        <f t="shared" si="3"/>
        <v>45.24</v>
      </c>
      <c r="K16" s="65">
        <f t="shared" si="0"/>
        <v>51.803503950532466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87.33</v>
      </c>
      <c r="H17" s="66">
        <v>0</v>
      </c>
      <c r="I17" s="66">
        <v>0</v>
      </c>
      <c r="J17" s="66">
        <v>45.24</v>
      </c>
      <c r="K17" s="66">
        <f t="shared" si="0"/>
        <v>51.803503950532466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330722.08</v>
      </c>
      <c r="H18" s="65">
        <f>H19</f>
        <v>895743</v>
      </c>
      <c r="I18" s="65">
        <f>I19</f>
        <v>895743</v>
      </c>
      <c r="J18" s="65">
        <f>J19</f>
        <v>510884.06000000006</v>
      </c>
      <c r="K18" s="65">
        <f t="shared" si="0"/>
        <v>154.47534074531706</v>
      </c>
      <c r="L18" s="65">
        <f t="shared" si="1"/>
        <v>57.034669542491542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330722.08</v>
      </c>
      <c r="H19" s="65">
        <f>H20+H21</f>
        <v>895743</v>
      </c>
      <c r="I19" s="65">
        <f>I20+I21</f>
        <v>895743</v>
      </c>
      <c r="J19" s="65">
        <f>J20+J21</f>
        <v>510884.06000000006</v>
      </c>
      <c r="K19" s="65">
        <f t="shared" si="0"/>
        <v>154.47534074531706</v>
      </c>
      <c r="L19" s="65">
        <f t="shared" si="1"/>
        <v>57.034669542491542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329052.3</v>
      </c>
      <c r="H20" s="66">
        <v>842196</v>
      </c>
      <c r="I20" s="66">
        <v>842196</v>
      </c>
      <c r="J20" s="66">
        <v>509154.28</v>
      </c>
      <c r="K20" s="66">
        <f t="shared" si="0"/>
        <v>154.73354235785618</v>
      </c>
      <c r="L20" s="66">
        <f t="shared" si="1"/>
        <v>60.455556663769478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1669.78</v>
      </c>
      <c r="H21" s="66">
        <v>53547</v>
      </c>
      <c r="I21" s="66">
        <v>53547</v>
      </c>
      <c r="J21" s="66">
        <v>1729.78</v>
      </c>
      <c r="K21" s="66">
        <f t="shared" si="0"/>
        <v>103.59328773850447</v>
      </c>
      <c r="L21" s="66">
        <f t="shared" si="1"/>
        <v>3.2303957271182324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20" t="s">
        <v>3</v>
      </c>
      <c r="C24" s="121"/>
      <c r="D24" s="121"/>
      <c r="E24" s="121"/>
      <c r="F24" s="122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3">
        <v>1</v>
      </c>
      <c r="C25" s="124"/>
      <c r="D25" s="124"/>
      <c r="E25" s="124"/>
      <c r="F25" s="125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G27+G66</f>
        <v>330722.08000000007</v>
      </c>
      <c r="H26" s="65">
        <f>H27+H66</f>
        <v>895743</v>
      </c>
      <c r="I26" s="65">
        <f>I27+I66</f>
        <v>895743</v>
      </c>
      <c r="J26" s="65">
        <f>J27+J66</f>
        <v>510884.06000000006</v>
      </c>
      <c r="K26" s="70">
        <f t="shared" ref="K26:K57" si="4">(J26*100)/G26</f>
        <v>154.47534074531703</v>
      </c>
      <c r="L26" s="70">
        <f t="shared" ref="L26:L57" si="5">(J26*100)/I26</f>
        <v>57.034669542491542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G28+G36+G61</f>
        <v>329052.30000000005</v>
      </c>
      <c r="H27" s="65">
        <f>H28+H36+H61</f>
        <v>842196</v>
      </c>
      <c r="I27" s="65">
        <f>I28+I36+I61</f>
        <v>842196</v>
      </c>
      <c r="J27" s="65">
        <f>J28+J36+J61</f>
        <v>509154.28</v>
      </c>
      <c r="K27" s="65">
        <f t="shared" si="4"/>
        <v>154.73354235785615</v>
      </c>
      <c r="L27" s="65">
        <f t="shared" si="5"/>
        <v>60.455556663769478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270443.49</v>
      </c>
      <c r="H28" s="65">
        <f>H29+H32+H34</f>
        <v>710296</v>
      </c>
      <c r="I28" s="65">
        <f>I29+I32+I34</f>
        <v>710296</v>
      </c>
      <c r="J28" s="65">
        <f>J29+J32+J34</f>
        <v>443262.95</v>
      </c>
      <c r="K28" s="65">
        <f t="shared" si="4"/>
        <v>163.90224442082152</v>
      </c>
      <c r="L28" s="65">
        <f t="shared" si="5"/>
        <v>62.40538451575118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225081.68</v>
      </c>
      <c r="H29" s="65">
        <f>H30+H31</f>
        <v>590835</v>
      </c>
      <c r="I29" s="65">
        <f>I30+I31</f>
        <v>590835</v>
      </c>
      <c r="J29" s="65">
        <f>J30+J31</f>
        <v>368837.18</v>
      </c>
      <c r="K29" s="65">
        <f t="shared" si="4"/>
        <v>163.86814777639833</v>
      </c>
      <c r="L29" s="65">
        <f t="shared" si="5"/>
        <v>62.426427005847657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225081.68</v>
      </c>
      <c r="H30" s="66">
        <v>588181</v>
      </c>
      <c r="I30" s="66">
        <v>588181</v>
      </c>
      <c r="J30" s="66">
        <v>366732.77</v>
      </c>
      <c r="K30" s="66">
        <f t="shared" si="4"/>
        <v>162.93319385211626</v>
      </c>
      <c r="L30" s="66">
        <f t="shared" si="5"/>
        <v>62.350325835074578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0</v>
      </c>
      <c r="H31" s="66">
        <v>2654</v>
      </c>
      <c r="I31" s="66">
        <v>2654</v>
      </c>
      <c r="J31" s="66">
        <v>2104.41</v>
      </c>
      <c r="K31" s="66" t="e">
        <f t="shared" si="4"/>
        <v>#DIV/0!</v>
      </c>
      <c r="L31" s="66">
        <f t="shared" si="5"/>
        <v>79.292012057272046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8223.3799999999992</v>
      </c>
      <c r="H32" s="65">
        <f>H33</f>
        <v>25455</v>
      </c>
      <c r="I32" s="65">
        <f>I33</f>
        <v>25455</v>
      </c>
      <c r="J32" s="65">
        <f>J33</f>
        <v>13989.51</v>
      </c>
      <c r="K32" s="65">
        <f t="shared" si="4"/>
        <v>170.11873463223154</v>
      </c>
      <c r="L32" s="65">
        <f t="shared" si="5"/>
        <v>54.957807896287569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8223.3799999999992</v>
      </c>
      <c r="H33" s="66">
        <v>25455</v>
      </c>
      <c r="I33" s="66">
        <v>25455</v>
      </c>
      <c r="J33" s="66">
        <v>13989.51</v>
      </c>
      <c r="K33" s="66">
        <f t="shared" si="4"/>
        <v>170.11873463223154</v>
      </c>
      <c r="L33" s="66">
        <f t="shared" si="5"/>
        <v>54.957807896287569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37138.43</v>
      </c>
      <c r="H34" s="65">
        <f>H35</f>
        <v>94006</v>
      </c>
      <c r="I34" s="65">
        <f>I35</f>
        <v>94006</v>
      </c>
      <c r="J34" s="65">
        <f>J35</f>
        <v>60436.26</v>
      </c>
      <c r="K34" s="65">
        <f t="shared" si="4"/>
        <v>162.73240414309382</v>
      </c>
      <c r="L34" s="65">
        <f t="shared" si="5"/>
        <v>64.289790013403405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37138.43</v>
      </c>
      <c r="H35" s="66">
        <v>94006</v>
      </c>
      <c r="I35" s="66">
        <v>94006</v>
      </c>
      <c r="J35" s="66">
        <v>60436.26</v>
      </c>
      <c r="K35" s="66">
        <f t="shared" si="4"/>
        <v>162.73240414309382</v>
      </c>
      <c r="L35" s="66">
        <f t="shared" si="5"/>
        <v>64.289790013403405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G37+G41+G46+G56</f>
        <v>57509.53</v>
      </c>
      <c r="H36" s="65">
        <f>H37+H41+H46+H56</f>
        <v>130000</v>
      </c>
      <c r="I36" s="65">
        <f>I37+I41+I46+I56</f>
        <v>130000</v>
      </c>
      <c r="J36" s="65">
        <f>J37+J41+J46+J56</f>
        <v>64847.59</v>
      </c>
      <c r="K36" s="65">
        <f t="shared" si="4"/>
        <v>112.75972869192289</v>
      </c>
      <c r="L36" s="65">
        <f t="shared" si="5"/>
        <v>49.882761538461537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15205.83</v>
      </c>
      <c r="H37" s="65">
        <f>H38+H39+H40</f>
        <v>37964</v>
      </c>
      <c r="I37" s="65">
        <f>I38+I39+I40</f>
        <v>37964</v>
      </c>
      <c r="J37" s="65">
        <f>J38+J39+J40</f>
        <v>17200.07</v>
      </c>
      <c r="K37" s="65">
        <f t="shared" si="4"/>
        <v>113.11496971885126</v>
      </c>
      <c r="L37" s="65">
        <f t="shared" si="5"/>
        <v>45.306263828890529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1445.28</v>
      </c>
      <c r="H38" s="66">
        <v>3982</v>
      </c>
      <c r="I38" s="66">
        <v>3982</v>
      </c>
      <c r="J38" s="66">
        <v>1509.22</v>
      </c>
      <c r="K38" s="66">
        <f t="shared" si="4"/>
        <v>104.42405623823757</v>
      </c>
      <c r="L38" s="66">
        <f t="shared" si="5"/>
        <v>37.901054746358611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12900.55</v>
      </c>
      <c r="H39" s="66">
        <v>30000</v>
      </c>
      <c r="I39" s="66">
        <v>30000</v>
      </c>
      <c r="J39" s="66">
        <v>15205.1</v>
      </c>
      <c r="K39" s="66">
        <f t="shared" si="4"/>
        <v>117.86396704016497</v>
      </c>
      <c r="L39" s="66">
        <f t="shared" si="5"/>
        <v>50.683666666666667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860</v>
      </c>
      <c r="H40" s="66">
        <v>3982</v>
      </c>
      <c r="I40" s="66">
        <v>3982</v>
      </c>
      <c r="J40" s="66">
        <v>485.75</v>
      </c>
      <c r="K40" s="66">
        <f t="shared" si="4"/>
        <v>56.482558139534881</v>
      </c>
      <c r="L40" s="66">
        <f t="shared" si="5"/>
        <v>12.198643897538926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18681.560000000001</v>
      </c>
      <c r="H41" s="65">
        <f>H42+H43+H44+H45</f>
        <v>36196</v>
      </c>
      <c r="I41" s="65">
        <f>I42+I43+I44+I45</f>
        <v>36196</v>
      </c>
      <c r="J41" s="65">
        <f>J42+J43+J44+J45</f>
        <v>21322.17</v>
      </c>
      <c r="K41" s="65">
        <f t="shared" si="4"/>
        <v>114.13484741102991</v>
      </c>
      <c r="L41" s="65">
        <f t="shared" si="5"/>
        <v>58.907531218919218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3873.28</v>
      </c>
      <c r="H42" s="66">
        <v>7900</v>
      </c>
      <c r="I42" s="66">
        <v>7900</v>
      </c>
      <c r="J42" s="66">
        <v>8045.11</v>
      </c>
      <c r="K42" s="66">
        <f t="shared" si="4"/>
        <v>207.70793745869133</v>
      </c>
      <c r="L42" s="66">
        <f t="shared" si="5"/>
        <v>101.83683544303797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14808.28</v>
      </c>
      <c r="H43" s="66">
        <v>26100</v>
      </c>
      <c r="I43" s="66">
        <v>26100</v>
      </c>
      <c r="J43" s="66">
        <v>13114.19</v>
      </c>
      <c r="K43" s="66">
        <f t="shared" si="4"/>
        <v>88.559846248180065</v>
      </c>
      <c r="L43" s="66">
        <f t="shared" si="5"/>
        <v>50.24593869731801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1376</v>
      </c>
      <c r="I44" s="66">
        <v>1376</v>
      </c>
      <c r="J44" s="66">
        <v>8</v>
      </c>
      <c r="K44" s="66" t="e">
        <f t="shared" si="4"/>
        <v>#DIV/0!</v>
      </c>
      <c r="L44" s="66">
        <f t="shared" si="5"/>
        <v>0.58139534883720934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820</v>
      </c>
      <c r="I45" s="66">
        <v>820</v>
      </c>
      <c r="J45" s="66">
        <v>154.87</v>
      </c>
      <c r="K45" s="66" t="e">
        <f t="shared" si="4"/>
        <v>#DIV/0!</v>
      </c>
      <c r="L45" s="66">
        <f t="shared" si="5"/>
        <v>18.886585365853659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23139.620000000003</v>
      </c>
      <c r="H46" s="65">
        <f>H47+H48+H49+H50+H51+H52+H53+H54+H55</f>
        <v>54910</v>
      </c>
      <c r="I46" s="65">
        <f>I47+I48+I49+I50+I51+I52+I53+I54+I55</f>
        <v>54910</v>
      </c>
      <c r="J46" s="65">
        <f>J47+J48+J49+J50+J51+J52+J53+J54+J55</f>
        <v>24580.43</v>
      </c>
      <c r="K46" s="65">
        <f t="shared" si="4"/>
        <v>106.22659317655172</v>
      </c>
      <c r="L46" s="65">
        <f t="shared" si="5"/>
        <v>44.764942633400111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11713.39</v>
      </c>
      <c r="H47" s="66">
        <v>26800</v>
      </c>
      <c r="I47" s="66">
        <v>26800</v>
      </c>
      <c r="J47" s="66">
        <v>12419.29</v>
      </c>
      <c r="K47" s="66">
        <f t="shared" si="4"/>
        <v>106.02643641166222</v>
      </c>
      <c r="L47" s="66">
        <f t="shared" si="5"/>
        <v>46.340634328358206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329.49</v>
      </c>
      <c r="H48" s="66">
        <v>4220</v>
      </c>
      <c r="I48" s="66">
        <v>4220</v>
      </c>
      <c r="J48" s="66">
        <v>1046.3</v>
      </c>
      <c r="K48" s="66">
        <f t="shared" si="4"/>
        <v>317.55136726456038</v>
      </c>
      <c r="L48" s="66">
        <f t="shared" si="5"/>
        <v>24.793838862559241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1823.35</v>
      </c>
      <c r="H49" s="66">
        <v>1991</v>
      </c>
      <c r="I49" s="66">
        <v>1991</v>
      </c>
      <c r="J49" s="66">
        <v>1474.73</v>
      </c>
      <c r="K49" s="66">
        <f t="shared" si="4"/>
        <v>80.880247895357456</v>
      </c>
      <c r="L49" s="66">
        <f t="shared" si="5"/>
        <v>74.069814163736822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3921.9</v>
      </c>
      <c r="H50" s="66">
        <v>6722</v>
      </c>
      <c r="I50" s="66">
        <v>6722</v>
      </c>
      <c r="J50" s="66">
        <v>3676.73</v>
      </c>
      <c r="K50" s="66">
        <f t="shared" si="4"/>
        <v>93.748693235421598</v>
      </c>
      <c r="L50" s="66">
        <f t="shared" si="5"/>
        <v>54.696965188931863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4999.5600000000004</v>
      </c>
      <c r="H51" s="66">
        <v>8630</v>
      </c>
      <c r="I51" s="66">
        <v>8630</v>
      </c>
      <c r="J51" s="66">
        <v>5232.91</v>
      </c>
      <c r="K51" s="66">
        <f t="shared" si="4"/>
        <v>104.66741073214442</v>
      </c>
      <c r="L51" s="66">
        <f t="shared" si="5"/>
        <v>60.636268829663962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4220</v>
      </c>
      <c r="I52" s="66">
        <v>4220</v>
      </c>
      <c r="J52" s="66">
        <v>53.47</v>
      </c>
      <c r="K52" s="66" t="e">
        <f t="shared" si="4"/>
        <v>#DIV/0!</v>
      </c>
      <c r="L52" s="66">
        <f t="shared" si="5"/>
        <v>1.2670616113744075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0</v>
      </c>
      <c r="H53" s="66">
        <v>1327</v>
      </c>
      <c r="I53" s="66">
        <v>1327</v>
      </c>
      <c r="J53" s="66">
        <v>362.5</v>
      </c>
      <c r="K53" s="66" t="e">
        <f t="shared" si="4"/>
        <v>#DIV/0!</v>
      </c>
      <c r="L53" s="66">
        <f t="shared" si="5"/>
        <v>27.317256970610398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23.93</v>
      </c>
      <c r="H54" s="66">
        <v>150</v>
      </c>
      <c r="I54" s="66">
        <v>150</v>
      </c>
      <c r="J54" s="66">
        <v>152.85</v>
      </c>
      <c r="K54" s="66">
        <f t="shared" si="4"/>
        <v>638.73798579189304</v>
      </c>
      <c r="L54" s="66">
        <f t="shared" si="5"/>
        <v>101.9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328</v>
      </c>
      <c r="H55" s="66">
        <v>850</v>
      </c>
      <c r="I55" s="66">
        <v>850</v>
      </c>
      <c r="J55" s="66">
        <v>161.65</v>
      </c>
      <c r="K55" s="66">
        <f t="shared" si="4"/>
        <v>49.283536585365852</v>
      </c>
      <c r="L55" s="66">
        <f t="shared" si="5"/>
        <v>19.017647058823531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</f>
        <v>482.52000000000004</v>
      </c>
      <c r="H56" s="65">
        <f>H57+H58+H59+H60</f>
        <v>930</v>
      </c>
      <c r="I56" s="65">
        <f>I57+I58+I59+I60</f>
        <v>930</v>
      </c>
      <c r="J56" s="65">
        <f>J57+J58+J59+J60</f>
        <v>1744.92</v>
      </c>
      <c r="K56" s="65">
        <f t="shared" si="4"/>
        <v>361.62646107933347</v>
      </c>
      <c r="L56" s="65">
        <f t="shared" si="5"/>
        <v>187.6258064516129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399</v>
      </c>
      <c r="H57" s="66">
        <v>332</v>
      </c>
      <c r="I57" s="66">
        <v>332</v>
      </c>
      <c r="J57" s="66">
        <v>507.61</v>
      </c>
      <c r="K57" s="66">
        <f t="shared" si="4"/>
        <v>127.22055137844612</v>
      </c>
      <c r="L57" s="66">
        <f t="shared" si="5"/>
        <v>152.89457831325302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200</v>
      </c>
      <c r="I58" s="66">
        <v>200</v>
      </c>
      <c r="J58" s="66">
        <v>130.47</v>
      </c>
      <c r="K58" s="66" t="e">
        <f t="shared" ref="K58:K75" si="6">(J58*100)/G58</f>
        <v>#DIV/0!</v>
      </c>
      <c r="L58" s="66">
        <f t="shared" ref="L58:L75" si="7">(J58*100)/I58</f>
        <v>65.234999999999999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63.72</v>
      </c>
      <c r="H59" s="66">
        <v>199</v>
      </c>
      <c r="I59" s="66">
        <v>199</v>
      </c>
      <c r="J59" s="66">
        <v>1043.72</v>
      </c>
      <c r="K59" s="66">
        <f t="shared" si="6"/>
        <v>1637.9786566227244</v>
      </c>
      <c r="L59" s="66">
        <f t="shared" si="7"/>
        <v>524.4824120603015</v>
      </c>
    </row>
    <row r="60" spans="2:12" x14ac:dyDescent="0.25">
      <c r="B60" s="66"/>
      <c r="C60" s="66"/>
      <c r="D60" s="66"/>
      <c r="E60" s="66" t="s">
        <v>137</v>
      </c>
      <c r="F60" s="66" t="s">
        <v>130</v>
      </c>
      <c r="G60" s="66">
        <v>19.8</v>
      </c>
      <c r="H60" s="66">
        <v>199</v>
      </c>
      <c r="I60" s="66">
        <v>199</v>
      </c>
      <c r="J60" s="66">
        <v>63.12</v>
      </c>
      <c r="K60" s="66">
        <f t="shared" si="6"/>
        <v>318.78787878787875</v>
      </c>
      <c r="L60" s="66">
        <f t="shared" si="7"/>
        <v>31.718592964824122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1099.28</v>
      </c>
      <c r="H61" s="65">
        <f>H62+H64</f>
        <v>1900</v>
      </c>
      <c r="I61" s="65">
        <f>I62+I64</f>
        <v>1900</v>
      </c>
      <c r="J61" s="65">
        <f>J62+J64</f>
        <v>1043.74</v>
      </c>
      <c r="K61" s="65">
        <f t="shared" si="6"/>
        <v>94.947602066807363</v>
      </c>
      <c r="L61" s="65">
        <f t="shared" si="7"/>
        <v>54.933684210526316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296.31</v>
      </c>
      <c r="H62" s="65">
        <f>H63</f>
        <v>531</v>
      </c>
      <c r="I62" s="65">
        <f>I63</f>
        <v>531</v>
      </c>
      <c r="J62" s="65">
        <f>J63</f>
        <v>236.3</v>
      </c>
      <c r="K62" s="65">
        <f t="shared" si="6"/>
        <v>79.747561675272522</v>
      </c>
      <c r="L62" s="65">
        <f t="shared" si="7"/>
        <v>44.500941619585689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296.31</v>
      </c>
      <c r="H63" s="66">
        <v>531</v>
      </c>
      <c r="I63" s="66">
        <v>531</v>
      </c>
      <c r="J63" s="66">
        <v>236.3</v>
      </c>
      <c r="K63" s="66">
        <f t="shared" si="6"/>
        <v>79.747561675272522</v>
      </c>
      <c r="L63" s="66">
        <f t="shared" si="7"/>
        <v>44.500941619585689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802.97</v>
      </c>
      <c r="H64" s="65">
        <f>H65</f>
        <v>1369</v>
      </c>
      <c r="I64" s="65">
        <f>I65</f>
        <v>1369</v>
      </c>
      <c r="J64" s="65">
        <f>J65</f>
        <v>807.44</v>
      </c>
      <c r="K64" s="65">
        <f t="shared" si="6"/>
        <v>100.55668331319974</v>
      </c>
      <c r="L64" s="65">
        <f t="shared" si="7"/>
        <v>58.980277574872169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802.97</v>
      </c>
      <c r="H65" s="66">
        <v>1369</v>
      </c>
      <c r="I65" s="66">
        <v>1369</v>
      </c>
      <c r="J65" s="66">
        <v>807.44</v>
      </c>
      <c r="K65" s="66">
        <f t="shared" si="6"/>
        <v>100.55668331319974</v>
      </c>
      <c r="L65" s="66">
        <f t="shared" si="7"/>
        <v>58.980277574872169</v>
      </c>
    </row>
    <row r="66" spans="2:12" x14ac:dyDescent="0.25">
      <c r="B66" s="65" t="s">
        <v>148</v>
      </c>
      <c r="C66" s="65"/>
      <c r="D66" s="65"/>
      <c r="E66" s="65"/>
      <c r="F66" s="65" t="s">
        <v>149</v>
      </c>
      <c r="G66" s="65">
        <f>G67+G73</f>
        <v>1669.78</v>
      </c>
      <c r="H66" s="65">
        <f>H67+H73</f>
        <v>53547</v>
      </c>
      <c r="I66" s="65">
        <f>I67+I73</f>
        <v>53547</v>
      </c>
      <c r="J66" s="65">
        <f>J67+J73</f>
        <v>1729.78</v>
      </c>
      <c r="K66" s="65">
        <f t="shared" si="6"/>
        <v>103.59328773850447</v>
      </c>
      <c r="L66" s="65">
        <f t="shared" si="7"/>
        <v>3.2303957271182324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G68+G71</f>
        <v>1669.78</v>
      </c>
      <c r="H67" s="65">
        <f>H68+H71</f>
        <v>7907</v>
      </c>
      <c r="I67" s="65">
        <f>I68+I71</f>
        <v>7907</v>
      </c>
      <c r="J67" s="65">
        <f>J68+J71</f>
        <v>1729.78</v>
      </c>
      <c r="K67" s="65">
        <f t="shared" si="6"/>
        <v>103.59328773850447</v>
      </c>
      <c r="L67" s="65">
        <f t="shared" si="7"/>
        <v>21.876565068926269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G69+G70</f>
        <v>0</v>
      </c>
      <c r="H68" s="65">
        <f>H69+H70</f>
        <v>4722</v>
      </c>
      <c r="I68" s="65">
        <f>I69+I70</f>
        <v>4722</v>
      </c>
      <c r="J68" s="65">
        <f>J69+J70</f>
        <v>0</v>
      </c>
      <c r="K68" s="65" t="e">
        <f t="shared" si="6"/>
        <v>#DIV/0!</v>
      </c>
      <c r="L68" s="65">
        <f t="shared" si="7"/>
        <v>0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1500</v>
      </c>
      <c r="I69" s="66">
        <v>1500</v>
      </c>
      <c r="J69" s="66">
        <v>0</v>
      </c>
      <c r="K69" s="66" t="e">
        <f t="shared" si="6"/>
        <v>#DIV/0!</v>
      </c>
      <c r="L69" s="66">
        <f t="shared" si="7"/>
        <v>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3222</v>
      </c>
      <c r="I70" s="66">
        <v>3222</v>
      </c>
      <c r="J70" s="66">
        <v>0</v>
      </c>
      <c r="K70" s="66" t="e">
        <f t="shared" si="6"/>
        <v>#DIV/0!</v>
      </c>
      <c r="L70" s="66">
        <f t="shared" si="7"/>
        <v>0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1669.78</v>
      </c>
      <c r="H71" s="65">
        <f>H72</f>
        <v>3185</v>
      </c>
      <c r="I71" s="65">
        <f>I72</f>
        <v>3185</v>
      </c>
      <c r="J71" s="65">
        <f>J72</f>
        <v>1729.78</v>
      </c>
      <c r="K71" s="65">
        <f t="shared" si="6"/>
        <v>103.59328773850447</v>
      </c>
      <c r="L71" s="65">
        <f t="shared" si="7"/>
        <v>54.310204081632655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1669.78</v>
      </c>
      <c r="H72" s="66">
        <v>3185</v>
      </c>
      <c r="I72" s="66">
        <v>3185</v>
      </c>
      <c r="J72" s="66">
        <v>1729.78</v>
      </c>
      <c r="K72" s="66">
        <f t="shared" si="6"/>
        <v>103.59328773850447</v>
      </c>
      <c r="L72" s="66">
        <f t="shared" si="7"/>
        <v>54.310204081632655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 t="shared" ref="G73:J74" si="8">G74</f>
        <v>0</v>
      </c>
      <c r="H73" s="65">
        <f t="shared" si="8"/>
        <v>45640</v>
      </c>
      <c r="I73" s="65">
        <f t="shared" si="8"/>
        <v>45640</v>
      </c>
      <c r="J73" s="65">
        <f t="shared" si="8"/>
        <v>0</v>
      </c>
      <c r="K73" s="65" t="e">
        <f t="shared" si="6"/>
        <v>#DIV/0!</v>
      </c>
      <c r="L73" s="65">
        <f t="shared" si="7"/>
        <v>0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 t="shared" si="8"/>
        <v>0</v>
      </c>
      <c r="H74" s="65">
        <f t="shared" si="8"/>
        <v>45640</v>
      </c>
      <c r="I74" s="65">
        <f t="shared" si="8"/>
        <v>45640</v>
      </c>
      <c r="J74" s="65">
        <f t="shared" si="8"/>
        <v>0</v>
      </c>
      <c r="K74" s="65" t="e">
        <f t="shared" si="6"/>
        <v>#DIV/0!</v>
      </c>
      <c r="L74" s="65">
        <f t="shared" si="7"/>
        <v>0</v>
      </c>
    </row>
    <row r="75" spans="2:12" x14ac:dyDescent="0.25">
      <c r="B75" s="66"/>
      <c r="C75" s="66"/>
      <c r="D75" s="66"/>
      <c r="E75" s="66" t="s">
        <v>166</v>
      </c>
      <c r="F75" s="66" t="s">
        <v>165</v>
      </c>
      <c r="G75" s="66">
        <v>0</v>
      </c>
      <c r="H75" s="66">
        <v>45640</v>
      </c>
      <c r="I75" s="66">
        <v>45640</v>
      </c>
      <c r="J75" s="66">
        <v>0</v>
      </c>
      <c r="K75" s="66" t="e">
        <f t="shared" si="6"/>
        <v>#DIV/0!</v>
      </c>
      <c r="L75" s="66">
        <f t="shared" si="7"/>
        <v>0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0"/>
  <sheetViews>
    <sheetView workbookViewId="0">
      <selection activeCell="B2" sqref="B2:H1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8" t="s">
        <v>16</v>
      </c>
      <c r="C2" s="98"/>
      <c r="D2" s="98"/>
      <c r="E2" s="98"/>
      <c r="F2" s="98"/>
      <c r="G2" s="98"/>
      <c r="H2" s="9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330847.75000000006</v>
      </c>
      <c r="D6" s="71">
        <f>D7+D9+D11</f>
        <v>895743</v>
      </c>
      <c r="E6" s="71">
        <f>E7+E9+E11</f>
        <v>895743</v>
      </c>
      <c r="F6" s="71">
        <f>F7+F9+F11</f>
        <v>511404.12</v>
      </c>
      <c r="G6" s="72">
        <f t="shared" ref="G6:G17" si="0">(F6*100)/C6</f>
        <v>154.57385459021557</v>
      </c>
      <c r="H6" s="72">
        <f t="shared" ref="H6:H17" si="1">(F6*100)/E6</f>
        <v>57.092728606307837</v>
      </c>
    </row>
    <row r="7" spans="1:8" x14ac:dyDescent="0.25">
      <c r="A7"/>
      <c r="B7" s="8" t="s">
        <v>167</v>
      </c>
      <c r="C7" s="71">
        <f>C8</f>
        <v>330722.08</v>
      </c>
      <c r="D7" s="71">
        <f>D8</f>
        <v>895743</v>
      </c>
      <c r="E7" s="71">
        <f>E8</f>
        <v>895743</v>
      </c>
      <c r="F7" s="71">
        <f>F8</f>
        <v>510884.06</v>
      </c>
      <c r="G7" s="72">
        <f t="shared" si="0"/>
        <v>154.47534074531703</v>
      </c>
      <c r="H7" s="72">
        <f t="shared" si="1"/>
        <v>57.034669542491542</v>
      </c>
    </row>
    <row r="8" spans="1:8" x14ac:dyDescent="0.25">
      <c r="A8"/>
      <c r="B8" s="16" t="s">
        <v>168</v>
      </c>
      <c r="C8" s="73">
        <v>330722.08</v>
      </c>
      <c r="D8" s="73">
        <v>895743</v>
      </c>
      <c r="E8" s="73">
        <v>895743</v>
      </c>
      <c r="F8" s="74">
        <v>510884.06</v>
      </c>
      <c r="G8" s="70">
        <f t="shared" si="0"/>
        <v>154.47534074531703</v>
      </c>
      <c r="H8" s="70">
        <f t="shared" si="1"/>
        <v>57.034669542491542</v>
      </c>
    </row>
    <row r="9" spans="1:8" x14ac:dyDescent="0.25">
      <c r="A9"/>
      <c r="B9" s="8" t="s">
        <v>169</v>
      </c>
      <c r="C9" s="71">
        <f>C10</f>
        <v>87.33</v>
      </c>
      <c r="D9" s="71">
        <f>D10</f>
        <v>0</v>
      </c>
      <c r="E9" s="71">
        <f>E10</f>
        <v>0</v>
      </c>
      <c r="F9" s="71">
        <f>F10</f>
        <v>45.24</v>
      </c>
      <c r="G9" s="72">
        <f t="shared" si="0"/>
        <v>51.803503950532466</v>
      </c>
      <c r="H9" s="72" t="e">
        <f t="shared" si="1"/>
        <v>#DIV/0!</v>
      </c>
    </row>
    <row r="10" spans="1:8" x14ac:dyDescent="0.25">
      <c r="A10"/>
      <c r="B10" s="16" t="s">
        <v>170</v>
      </c>
      <c r="C10" s="73">
        <v>87.33</v>
      </c>
      <c r="D10" s="73">
        <v>0</v>
      </c>
      <c r="E10" s="73">
        <v>0</v>
      </c>
      <c r="F10" s="74">
        <v>45.24</v>
      </c>
      <c r="G10" s="70">
        <f t="shared" si="0"/>
        <v>51.803503950532466</v>
      </c>
      <c r="H10" s="70" t="e">
        <f t="shared" si="1"/>
        <v>#DIV/0!</v>
      </c>
    </row>
    <row r="11" spans="1:8" x14ac:dyDescent="0.25">
      <c r="A11"/>
      <c r="B11" s="8" t="s">
        <v>171</v>
      </c>
      <c r="C11" s="71">
        <f>C12</f>
        <v>38.340000000000003</v>
      </c>
      <c r="D11" s="71">
        <f>D12</f>
        <v>0</v>
      </c>
      <c r="E11" s="71">
        <f>E12</f>
        <v>0</v>
      </c>
      <c r="F11" s="71">
        <f>F12</f>
        <v>474.82</v>
      </c>
      <c r="G11" s="72">
        <f t="shared" si="0"/>
        <v>1238.4454877412622</v>
      </c>
      <c r="H11" s="72" t="e">
        <f t="shared" si="1"/>
        <v>#DIV/0!</v>
      </c>
    </row>
    <row r="12" spans="1:8" x14ac:dyDescent="0.25">
      <c r="A12"/>
      <c r="B12" s="16" t="s">
        <v>172</v>
      </c>
      <c r="C12" s="73">
        <v>38.340000000000003</v>
      </c>
      <c r="D12" s="73">
        <v>0</v>
      </c>
      <c r="E12" s="73">
        <v>0</v>
      </c>
      <c r="F12" s="74">
        <v>474.82</v>
      </c>
      <c r="G12" s="70">
        <f t="shared" si="0"/>
        <v>1238.4454877412622</v>
      </c>
      <c r="H12" s="70" t="e">
        <f t="shared" si="1"/>
        <v>#DIV/0!</v>
      </c>
    </row>
    <row r="13" spans="1:8" x14ac:dyDescent="0.25">
      <c r="B13" s="8" t="s">
        <v>32</v>
      </c>
      <c r="C13" s="75">
        <f>C14+C16</f>
        <v>330722.08</v>
      </c>
      <c r="D13" s="75">
        <f>D14+D16</f>
        <v>895743</v>
      </c>
      <c r="E13" s="75">
        <f>E14+E16</f>
        <v>895743</v>
      </c>
      <c r="F13" s="75">
        <f>F14+F16</f>
        <v>510884.06</v>
      </c>
      <c r="G13" s="72">
        <f t="shared" si="0"/>
        <v>154.47534074531703</v>
      </c>
      <c r="H13" s="72">
        <f t="shared" si="1"/>
        <v>57.034669542491542</v>
      </c>
    </row>
    <row r="14" spans="1:8" x14ac:dyDescent="0.25">
      <c r="A14"/>
      <c r="B14" s="8" t="s">
        <v>167</v>
      </c>
      <c r="C14" s="75">
        <f>C15</f>
        <v>330716.18</v>
      </c>
      <c r="D14" s="75">
        <f>D15</f>
        <v>895743</v>
      </c>
      <c r="E14" s="75">
        <f>E15</f>
        <v>895743</v>
      </c>
      <c r="F14" s="75">
        <f>F15</f>
        <v>510884.06</v>
      </c>
      <c r="G14" s="72">
        <f t="shared" si="0"/>
        <v>154.47809659630201</v>
      </c>
      <c r="H14" s="72">
        <f t="shared" si="1"/>
        <v>57.034669542491542</v>
      </c>
    </row>
    <row r="15" spans="1:8" x14ac:dyDescent="0.25">
      <c r="A15"/>
      <c r="B15" s="16" t="s">
        <v>168</v>
      </c>
      <c r="C15" s="73">
        <f>330722.08-5.9</f>
        <v>330716.18</v>
      </c>
      <c r="D15" s="73">
        <v>895743</v>
      </c>
      <c r="E15" s="76">
        <v>895743</v>
      </c>
      <c r="F15" s="74">
        <v>510884.06</v>
      </c>
      <c r="G15" s="70">
        <f t="shared" si="0"/>
        <v>154.47809659630201</v>
      </c>
      <c r="H15" s="70">
        <f t="shared" si="1"/>
        <v>57.034669542491542</v>
      </c>
    </row>
    <row r="16" spans="1:8" x14ac:dyDescent="0.25">
      <c r="A16"/>
      <c r="B16" s="8" t="s">
        <v>169</v>
      </c>
      <c r="C16" s="75">
        <f>C17</f>
        <v>5.9</v>
      </c>
      <c r="D16" s="75">
        <f>D17</f>
        <v>0</v>
      </c>
      <c r="E16" s="75">
        <f>E17</f>
        <v>0</v>
      </c>
      <c r="F16" s="75">
        <f>F17</f>
        <v>0</v>
      </c>
      <c r="G16" s="72">
        <f t="shared" si="0"/>
        <v>0</v>
      </c>
      <c r="H16" s="72" t="e">
        <f t="shared" si="1"/>
        <v>#DIV/0!</v>
      </c>
    </row>
    <row r="17" spans="1:8" x14ac:dyDescent="0.25">
      <c r="A17"/>
      <c r="B17" s="16" t="s">
        <v>170</v>
      </c>
      <c r="C17" s="73">
        <v>5.9</v>
      </c>
      <c r="D17" s="73">
        <v>0</v>
      </c>
      <c r="E17" s="76">
        <v>0</v>
      </c>
      <c r="F17" s="74">
        <v>0</v>
      </c>
      <c r="G17" s="70">
        <f t="shared" si="0"/>
        <v>0</v>
      </c>
      <c r="H17" s="70" t="e">
        <f t="shared" si="1"/>
        <v>#DIV/0!</v>
      </c>
    </row>
    <row r="20" spans="1:8" x14ac:dyDescent="0.25">
      <c r="C20" s="9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B2" sqref="B2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17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330722.08</v>
      </c>
      <c r="D6" s="75">
        <f t="shared" si="0"/>
        <v>895743</v>
      </c>
      <c r="E6" s="75">
        <f t="shared" si="0"/>
        <v>895743</v>
      </c>
      <c r="F6" s="75">
        <f t="shared" si="0"/>
        <v>510884.06</v>
      </c>
      <c r="G6" s="70">
        <f>(F6*100)/C6</f>
        <v>154.47534074531703</v>
      </c>
      <c r="H6" s="70">
        <f>(F6*100)/E6</f>
        <v>57.034669542491542</v>
      </c>
    </row>
    <row r="7" spans="2:8" x14ac:dyDescent="0.25">
      <c r="B7" s="8" t="s">
        <v>173</v>
      </c>
      <c r="C7" s="75">
        <f t="shared" si="0"/>
        <v>330722.08</v>
      </c>
      <c r="D7" s="75">
        <f t="shared" si="0"/>
        <v>895743</v>
      </c>
      <c r="E7" s="75">
        <f t="shared" si="0"/>
        <v>895743</v>
      </c>
      <c r="F7" s="75">
        <f t="shared" si="0"/>
        <v>510884.06</v>
      </c>
      <c r="G7" s="70">
        <f>(F7*100)/C7</f>
        <v>154.47534074531703</v>
      </c>
      <c r="H7" s="70">
        <f>(F7*100)/E7</f>
        <v>57.034669542491542</v>
      </c>
    </row>
    <row r="8" spans="2:8" x14ac:dyDescent="0.25">
      <c r="B8" s="11" t="s">
        <v>174</v>
      </c>
      <c r="C8" s="73">
        <v>330722.08</v>
      </c>
      <c r="D8" s="73">
        <v>895743</v>
      </c>
      <c r="E8" s="73">
        <v>895743</v>
      </c>
      <c r="F8" s="74">
        <v>510884.06</v>
      </c>
      <c r="G8" s="70">
        <f>(F8*100)/C8</f>
        <v>154.47534074531703</v>
      </c>
      <c r="H8" s="70">
        <f>(F8*100)/E8</f>
        <v>57.034669542491542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8" t="s">
        <v>25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5.75" customHeight="1" x14ac:dyDescent="0.25">
      <c r="B5" s="98" t="s">
        <v>18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0" t="s">
        <v>3</v>
      </c>
      <c r="C7" s="121"/>
      <c r="D7" s="121"/>
      <c r="E7" s="121"/>
      <c r="F7" s="122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19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6"/>
  <sheetViews>
    <sheetView tabSelected="1" topLeftCell="A61" zoomScaleNormal="100" workbookViewId="0">
      <selection activeCell="E94" sqref="E9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179</v>
      </c>
      <c r="B7" s="46"/>
      <c r="C7" s="77">
        <f>C12</f>
        <v>895743</v>
      </c>
      <c r="D7" s="77">
        <f>D12</f>
        <v>895743</v>
      </c>
      <c r="E7" s="77">
        <f>E12</f>
        <v>510884.06000000006</v>
      </c>
      <c r="F7" s="77">
        <f>(E7*100)/D7</f>
        <v>57.034669542491542</v>
      </c>
    </row>
    <row r="8" spans="1:6" x14ac:dyDescent="0.2">
      <c r="A8" s="47" t="s">
        <v>74</v>
      </c>
      <c r="B8" s="46"/>
      <c r="C8" s="77">
        <f>C67</f>
        <v>0</v>
      </c>
      <c r="D8" s="77">
        <f>D67</f>
        <v>0</v>
      </c>
      <c r="E8" s="77">
        <f>E67</f>
        <v>0</v>
      </c>
      <c r="F8" s="77" t="e">
        <f>(E8*100)/D8</f>
        <v>#DIV/0!</v>
      </c>
    </row>
    <row r="9" spans="1:6" x14ac:dyDescent="0.2">
      <c r="A9" s="47" t="s">
        <v>180</v>
      </c>
      <c r="B9" s="46"/>
      <c r="C9" s="77">
        <f>C76</f>
        <v>0</v>
      </c>
      <c r="D9" s="77">
        <f>D76</f>
        <v>0</v>
      </c>
      <c r="E9" s="77">
        <f>E76</f>
        <v>0</v>
      </c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181</v>
      </c>
      <c r="B11" s="47" t="s">
        <v>182</v>
      </c>
      <c r="C11" s="47" t="s">
        <v>43</v>
      </c>
      <c r="D11" s="47" t="s">
        <v>183</v>
      </c>
      <c r="E11" s="47" t="s">
        <v>184</v>
      </c>
      <c r="F11" s="47" t="s">
        <v>185</v>
      </c>
    </row>
    <row r="12" spans="1:6" x14ac:dyDescent="0.2">
      <c r="A12" s="48" t="s">
        <v>179</v>
      </c>
      <c r="B12" s="48" t="s">
        <v>186</v>
      </c>
      <c r="C12" s="78">
        <f>C13+C52</f>
        <v>895743</v>
      </c>
      <c r="D12" s="78">
        <f>D13+D52</f>
        <v>895743</v>
      </c>
      <c r="E12" s="78">
        <f>E13+E52</f>
        <v>510884.06000000006</v>
      </c>
      <c r="F12" s="79">
        <f>(E12*100)/D12</f>
        <v>57.034669542491542</v>
      </c>
    </row>
    <row r="13" spans="1:6" x14ac:dyDescent="0.2">
      <c r="A13" s="49" t="s">
        <v>72</v>
      </c>
      <c r="B13" s="50" t="s">
        <v>73</v>
      </c>
      <c r="C13" s="80">
        <f>C14+C22+C47</f>
        <v>842196</v>
      </c>
      <c r="D13" s="80">
        <f>D14+D22+D47</f>
        <v>842196</v>
      </c>
      <c r="E13" s="80">
        <f>E14+E22+E47</f>
        <v>509154.28</v>
      </c>
      <c r="F13" s="81">
        <f>(E13*100)/D13</f>
        <v>60.455556663769478</v>
      </c>
    </row>
    <row r="14" spans="1:6" x14ac:dyDescent="0.2">
      <c r="A14" s="51" t="s">
        <v>74</v>
      </c>
      <c r="B14" s="52" t="s">
        <v>75</v>
      </c>
      <c r="C14" s="82">
        <f>C15+C18+C20</f>
        <v>710296</v>
      </c>
      <c r="D14" s="82">
        <f>D15+D18+D20</f>
        <v>710296</v>
      </c>
      <c r="E14" s="82">
        <f>E15+E18+E20</f>
        <v>443262.95</v>
      </c>
      <c r="F14" s="81">
        <f>(E14*100)/D14</f>
        <v>62.40538451575118</v>
      </c>
    </row>
    <row r="15" spans="1:6" x14ac:dyDescent="0.2">
      <c r="A15" s="53" t="s">
        <v>76</v>
      </c>
      <c r="B15" s="54" t="s">
        <v>77</v>
      </c>
      <c r="C15" s="83">
        <f>C16+C17</f>
        <v>590835</v>
      </c>
      <c r="D15" s="83">
        <f>D16+D17</f>
        <v>590835</v>
      </c>
      <c r="E15" s="83">
        <f>E16+E17</f>
        <v>368837.18</v>
      </c>
      <c r="F15" s="83">
        <f>(E15*100)/D15</f>
        <v>62.426427005847657</v>
      </c>
    </row>
    <row r="16" spans="1:6" x14ac:dyDescent="0.2">
      <c r="A16" s="55" t="s">
        <v>78</v>
      </c>
      <c r="B16" s="56" t="s">
        <v>79</v>
      </c>
      <c r="C16" s="84">
        <v>588181</v>
      </c>
      <c r="D16" s="84">
        <v>588181</v>
      </c>
      <c r="E16" s="84">
        <v>366732.77</v>
      </c>
      <c r="F16" s="84"/>
    </row>
    <row r="17" spans="1:6" x14ac:dyDescent="0.2">
      <c r="A17" s="55" t="s">
        <v>80</v>
      </c>
      <c r="B17" s="56" t="s">
        <v>81</v>
      </c>
      <c r="C17" s="84">
        <v>2654</v>
      </c>
      <c r="D17" s="84">
        <v>2654</v>
      </c>
      <c r="E17" s="84">
        <v>2104.41</v>
      </c>
      <c r="F17" s="84"/>
    </row>
    <row r="18" spans="1:6" x14ac:dyDescent="0.2">
      <c r="A18" s="53" t="s">
        <v>82</v>
      </c>
      <c r="B18" s="54" t="s">
        <v>83</v>
      </c>
      <c r="C18" s="83">
        <f>C19</f>
        <v>25455</v>
      </c>
      <c r="D18" s="83">
        <f>D19</f>
        <v>25455</v>
      </c>
      <c r="E18" s="83">
        <f>E19</f>
        <v>13989.51</v>
      </c>
      <c r="F18" s="83">
        <f>(E18*100)/D18</f>
        <v>54.957807896287569</v>
      </c>
    </row>
    <row r="19" spans="1:6" x14ac:dyDescent="0.2">
      <c r="A19" s="55" t="s">
        <v>84</v>
      </c>
      <c r="B19" s="56" t="s">
        <v>83</v>
      </c>
      <c r="C19" s="84">
        <v>25455</v>
      </c>
      <c r="D19" s="84">
        <v>25455</v>
      </c>
      <c r="E19" s="84">
        <v>13989.51</v>
      </c>
      <c r="F19" s="84"/>
    </row>
    <row r="20" spans="1:6" x14ac:dyDescent="0.2">
      <c r="A20" s="53" t="s">
        <v>85</v>
      </c>
      <c r="B20" s="54" t="s">
        <v>86</v>
      </c>
      <c r="C20" s="83">
        <f>C21</f>
        <v>94006</v>
      </c>
      <c r="D20" s="83">
        <f>D21</f>
        <v>94006</v>
      </c>
      <c r="E20" s="83">
        <f>E21</f>
        <v>60436.26</v>
      </c>
      <c r="F20" s="83">
        <f>(E20*100)/D20</f>
        <v>64.289790013403405</v>
      </c>
    </row>
    <row r="21" spans="1:6" x14ac:dyDescent="0.2">
      <c r="A21" s="55" t="s">
        <v>87</v>
      </c>
      <c r="B21" s="56" t="s">
        <v>88</v>
      </c>
      <c r="C21" s="84">
        <v>94006</v>
      </c>
      <c r="D21" s="84">
        <v>94006</v>
      </c>
      <c r="E21" s="84">
        <v>60436.26</v>
      </c>
      <c r="F21" s="84"/>
    </row>
    <row r="22" spans="1:6" x14ac:dyDescent="0.2">
      <c r="A22" s="51" t="s">
        <v>89</v>
      </c>
      <c r="B22" s="52" t="s">
        <v>90</v>
      </c>
      <c r="C22" s="82">
        <f>C23+C27+C32+C42</f>
        <v>130000</v>
      </c>
      <c r="D22" s="82">
        <f>D23+D27+D32+D42</f>
        <v>130000</v>
      </c>
      <c r="E22" s="82">
        <f>E23+E27+E32+E42</f>
        <v>64847.59</v>
      </c>
      <c r="F22" s="81">
        <f>(E22*100)/D22</f>
        <v>49.882761538461537</v>
      </c>
    </row>
    <row r="23" spans="1:6" x14ac:dyDescent="0.2">
      <c r="A23" s="53" t="s">
        <v>91</v>
      </c>
      <c r="B23" s="54" t="s">
        <v>92</v>
      </c>
      <c r="C23" s="83">
        <f>C24+C25+C26</f>
        <v>37964</v>
      </c>
      <c r="D23" s="83">
        <f>D24+D25+D26</f>
        <v>37964</v>
      </c>
      <c r="E23" s="83">
        <f>E24+E25+E26</f>
        <v>17200.07</v>
      </c>
      <c r="F23" s="83">
        <f>(E23*100)/D23</f>
        <v>45.306263828890529</v>
      </c>
    </row>
    <row r="24" spans="1:6" x14ac:dyDescent="0.2">
      <c r="A24" s="55" t="s">
        <v>93</v>
      </c>
      <c r="B24" s="56" t="s">
        <v>94</v>
      </c>
      <c r="C24" s="84">
        <v>3982</v>
      </c>
      <c r="D24" s="84">
        <v>3982</v>
      </c>
      <c r="E24" s="84">
        <v>1509.22</v>
      </c>
      <c r="F24" s="84"/>
    </row>
    <row r="25" spans="1:6" ht="25.5" x14ac:dyDescent="0.2">
      <c r="A25" s="55" t="s">
        <v>95</v>
      </c>
      <c r="B25" s="56" t="s">
        <v>96</v>
      </c>
      <c r="C25" s="84">
        <v>30000</v>
      </c>
      <c r="D25" s="84">
        <v>30000</v>
      </c>
      <c r="E25" s="84">
        <v>15205.1</v>
      </c>
      <c r="F25" s="84"/>
    </row>
    <row r="26" spans="1:6" x14ac:dyDescent="0.2">
      <c r="A26" s="55" t="s">
        <v>97</v>
      </c>
      <c r="B26" s="56" t="s">
        <v>98</v>
      </c>
      <c r="C26" s="84">
        <v>3982</v>
      </c>
      <c r="D26" s="84">
        <v>3982</v>
      </c>
      <c r="E26" s="84">
        <v>485.75</v>
      </c>
      <c r="F26" s="84"/>
    </row>
    <row r="27" spans="1:6" x14ac:dyDescent="0.2">
      <c r="A27" s="53" t="s">
        <v>99</v>
      </c>
      <c r="B27" s="54" t="s">
        <v>100</v>
      </c>
      <c r="C27" s="83">
        <f>C28+C29+C30+C31</f>
        <v>36196</v>
      </c>
      <c r="D27" s="83">
        <f>D28+D29+D30+D31</f>
        <v>36196</v>
      </c>
      <c r="E27" s="83">
        <f>E28+E29+E30+E31</f>
        <v>21322.17</v>
      </c>
      <c r="F27" s="83">
        <f>(E27*100)/D27</f>
        <v>58.907531218919218</v>
      </c>
    </row>
    <row r="28" spans="1:6" x14ac:dyDescent="0.2">
      <c r="A28" s="55" t="s">
        <v>101</v>
      </c>
      <c r="B28" s="56" t="s">
        <v>102</v>
      </c>
      <c r="C28" s="84">
        <v>7900</v>
      </c>
      <c r="D28" s="84">
        <v>7900</v>
      </c>
      <c r="E28" s="84">
        <v>8045.11</v>
      </c>
      <c r="F28" s="84"/>
    </row>
    <row r="29" spans="1:6" x14ac:dyDescent="0.2">
      <c r="A29" s="55" t="s">
        <v>103</v>
      </c>
      <c r="B29" s="56" t="s">
        <v>104</v>
      </c>
      <c r="C29" s="84">
        <v>26100</v>
      </c>
      <c r="D29" s="84">
        <v>26100</v>
      </c>
      <c r="E29" s="84">
        <v>13114.19</v>
      </c>
      <c r="F29" s="84"/>
    </row>
    <row r="30" spans="1:6" x14ac:dyDescent="0.2">
      <c r="A30" s="55" t="s">
        <v>105</v>
      </c>
      <c r="B30" s="56" t="s">
        <v>106</v>
      </c>
      <c r="C30" s="84">
        <v>1376</v>
      </c>
      <c r="D30" s="84">
        <v>1376</v>
      </c>
      <c r="E30" s="84">
        <v>8</v>
      </c>
      <c r="F30" s="84"/>
    </row>
    <row r="31" spans="1:6" x14ac:dyDescent="0.2">
      <c r="A31" s="55" t="s">
        <v>107</v>
      </c>
      <c r="B31" s="56" t="s">
        <v>108</v>
      </c>
      <c r="C31" s="84">
        <v>820</v>
      </c>
      <c r="D31" s="84">
        <v>820</v>
      </c>
      <c r="E31" s="84">
        <v>154.87</v>
      </c>
      <c r="F31" s="84"/>
    </row>
    <row r="32" spans="1:6" x14ac:dyDescent="0.2">
      <c r="A32" s="53" t="s">
        <v>109</v>
      </c>
      <c r="B32" s="54" t="s">
        <v>110</v>
      </c>
      <c r="C32" s="83">
        <f>C33+C34+C35+C36+C37+C38+C39+C40+C41</f>
        <v>54910</v>
      </c>
      <c r="D32" s="83">
        <f>D33+D34+D35+D36+D37+D38+D39+D40+D41</f>
        <v>54910</v>
      </c>
      <c r="E32" s="83">
        <f>E33+E34+E35+E36+E37+E38+E39+E40+E41</f>
        <v>24580.43</v>
      </c>
      <c r="F32" s="83">
        <f>(E32*100)/D32</f>
        <v>44.764942633400111</v>
      </c>
    </row>
    <row r="33" spans="1:6" x14ac:dyDescent="0.2">
      <c r="A33" s="55" t="s">
        <v>111</v>
      </c>
      <c r="B33" s="56" t="s">
        <v>112</v>
      </c>
      <c r="C33" s="84">
        <v>26800</v>
      </c>
      <c r="D33" s="84">
        <v>26800</v>
      </c>
      <c r="E33" s="84">
        <v>12419.29</v>
      </c>
      <c r="F33" s="84"/>
    </row>
    <row r="34" spans="1:6" x14ac:dyDescent="0.2">
      <c r="A34" s="55" t="s">
        <v>113</v>
      </c>
      <c r="B34" s="56" t="s">
        <v>114</v>
      </c>
      <c r="C34" s="84">
        <v>4220</v>
      </c>
      <c r="D34" s="84">
        <v>4220</v>
      </c>
      <c r="E34" s="84">
        <v>1046.3</v>
      </c>
      <c r="F34" s="84"/>
    </row>
    <row r="35" spans="1:6" x14ac:dyDescent="0.2">
      <c r="A35" s="55" t="s">
        <v>115</v>
      </c>
      <c r="B35" s="56" t="s">
        <v>116</v>
      </c>
      <c r="C35" s="84">
        <v>1991</v>
      </c>
      <c r="D35" s="84">
        <v>1991</v>
      </c>
      <c r="E35" s="84">
        <v>1474.73</v>
      </c>
      <c r="F35" s="84"/>
    </row>
    <row r="36" spans="1:6" x14ac:dyDescent="0.2">
      <c r="A36" s="55" t="s">
        <v>117</v>
      </c>
      <c r="B36" s="56" t="s">
        <v>118</v>
      </c>
      <c r="C36" s="84">
        <v>6722</v>
      </c>
      <c r="D36" s="84">
        <v>6722</v>
      </c>
      <c r="E36" s="84">
        <v>3676.73</v>
      </c>
      <c r="F36" s="84"/>
    </row>
    <row r="37" spans="1:6" x14ac:dyDescent="0.2">
      <c r="A37" s="55" t="s">
        <v>119</v>
      </c>
      <c r="B37" s="56" t="s">
        <v>120</v>
      </c>
      <c r="C37" s="84">
        <v>8630</v>
      </c>
      <c r="D37" s="84">
        <v>8630</v>
      </c>
      <c r="E37" s="84">
        <v>5232.91</v>
      </c>
      <c r="F37" s="84"/>
    </row>
    <row r="38" spans="1:6" x14ac:dyDescent="0.2">
      <c r="A38" s="55" t="s">
        <v>121</v>
      </c>
      <c r="B38" s="56" t="s">
        <v>122</v>
      </c>
      <c r="C38" s="84">
        <v>4220</v>
      </c>
      <c r="D38" s="84">
        <v>4220</v>
      </c>
      <c r="E38" s="84">
        <v>53.47</v>
      </c>
      <c r="F38" s="84"/>
    </row>
    <row r="39" spans="1:6" x14ac:dyDescent="0.2">
      <c r="A39" s="55" t="s">
        <v>123</v>
      </c>
      <c r="B39" s="56" t="s">
        <v>124</v>
      </c>
      <c r="C39" s="84">
        <v>1327</v>
      </c>
      <c r="D39" s="84">
        <v>1327</v>
      </c>
      <c r="E39" s="84">
        <v>362.5</v>
      </c>
      <c r="F39" s="84"/>
    </row>
    <row r="40" spans="1:6" x14ac:dyDescent="0.2">
      <c r="A40" s="55" t="s">
        <v>125</v>
      </c>
      <c r="B40" s="56" t="s">
        <v>126</v>
      </c>
      <c r="C40" s="84">
        <v>150</v>
      </c>
      <c r="D40" s="84">
        <v>150</v>
      </c>
      <c r="E40" s="84">
        <v>152.85</v>
      </c>
      <c r="F40" s="84"/>
    </row>
    <row r="41" spans="1:6" x14ac:dyDescent="0.2">
      <c r="A41" s="55" t="s">
        <v>127</v>
      </c>
      <c r="B41" s="56" t="s">
        <v>128</v>
      </c>
      <c r="C41" s="84">
        <v>850</v>
      </c>
      <c r="D41" s="84">
        <v>850</v>
      </c>
      <c r="E41" s="84">
        <v>161.65</v>
      </c>
      <c r="F41" s="84"/>
    </row>
    <row r="42" spans="1:6" x14ac:dyDescent="0.2">
      <c r="A42" s="53" t="s">
        <v>129</v>
      </c>
      <c r="B42" s="54" t="s">
        <v>130</v>
      </c>
      <c r="C42" s="83">
        <f>C43+C44+C45+C46</f>
        <v>930</v>
      </c>
      <c r="D42" s="83">
        <f>D43+D44+D45+D46</f>
        <v>930</v>
      </c>
      <c r="E42" s="83">
        <f>E43+E44+E45+E46</f>
        <v>1744.92</v>
      </c>
      <c r="F42" s="83">
        <f>(E42*100)/D42</f>
        <v>187.6258064516129</v>
      </c>
    </row>
    <row r="43" spans="1:6" x14ac:dyDescent="0.2">
      <c r="A43" s="55" t="s">
        <v>131</v>
      </c>
      <c r="B43" s="56" t="s">
        <v>132</v>
      </c>
      <c r="C43" s="84">
        <v>332</v>
      </c>
      <c r="D43" s="84">
        <v>332</v>
      </c>
      <c r="E43" s="84">
        <v>507.61</v>
      </c>
      <c r="F43" s="84"/>
    </row>
    <row r="44" spans="1:6" x14ac:dyDescent="0.2">
      <c r="A44" s="55" t="s">
        <v>133</v>
      </c>
      <c r="B44" s="56" t="s">
        <v>134</v>
      </c>
      <c r="C44" s="84">
        <v>200</v>
      </c>
      <c r="D44" s="84">
        <v>200</v>
      </c>
      <c r="E44" s="84">
        <v>130.47</v>
      </c>
      <c r="F44" s="84"/>
    </row>
    <row r="45" spans="1:6" x14ac:dyDescent="0.2">
      <c r="A45" s="55" t="s">
        <v>135</v>
      </c>
      <c r="B45" s="56" t="s">
        <v>136</v>
      </c>
      <c r="C45" s="84">
        <v>199</v>
      </c>
      <c r="D45" s="84">
        <v>199</v>
      </c>
      <c r="E45" s="84">
        <v>1043.72</v>
      </c>
      <c r="F45" s="84"/>
    </row>
    <row r="46" spans="1:6" x14ac:dyDescent="0.2">
      <c r="A46" s="55" t="s">
        <v>137</v>
      </c>
      <c r="B46" s="56" t="s">
        <v>130</v>
      </c>
      <c r="C46" s="84">
        <v>199</v>
      </c>
      <c r="D46" s="84">
        <v>199</v>
      </c>
      <c r="E46" s="84">
        <v>63.12</v>
      </c>
      <c r="F46" s="84"/>
    </row>
    <row r="47" spans="1:6" x14ac:dyDescent="0.2">
      <c r="A47" s="51" t="s">
        <v>138</v>
      </c>
      <c r="B47" s="52" t="s">
        <v>139</v>
      </c>
      <c r="C47" s="82">
        <f>C48+C50</f>
        <v>1900</v>
      </c>
      <c r="D47" s="82">
        <f>D48+D50</f>
        <v>1900</v>
      </c>
      <c r="E47" s="82">
        <f>E48+E50</f>
        <v>1043.74</v>
      </c>
      <c r="F47" s="81">
        <f>(E47*100)/D47</f>
        <v>54.933684210526316</v>
      </c>
    </row>
    <row r="48" spans="1:6" x14ac:dyDescent="0.2">
      <c r="A48" s="53" t="s">
        <v>140</v>
      </c>
      <c r="B48" s="54" t="s">
        <v>141</v>
      </c>
      <c r="C48" s="83">
        <f>C49</f>
        <v>531</v>
      </c>
      <c r="D48" s="83">
        <f>D49</f>
        <v>531</v>
      </c>
      <c r="E48" s="83">
        <f>E49</f>
        <v>236.3</v>
      </c>
      <c r="F48" s="83">
        <f>(E48*100)/D48</f>
        <v>44.500941619585689</v>
      </c>
    </row>
    <row r="49" spans="1:6" ht="25.5" x14ac:dyDescent="0.2">
      <c r="A49" s="55" t="s">
        <v>142</v>
      </c>
      <c r="B49" s="56" t="s">
        <v>143</v>
      </c>
      <c r="C49" s="84">
        <v>531</v>
      </c>
      <c r="D49" s="84">
        <v>531</v>
      </c>
      <c r="E49" s="84">
        <v>236.3</v>
      </c>
      <c r="F49" s="84"/>
    </row>
    <row r="50" spans="1:6" x14ac:dyDescent="0.2">
      <c r="A50" s="53" t="s">
        <v>144</v>
      </c>
      <c r="B50" s="54" t="s">
        <v>145</v>
      </c>
      <c r="C50" s="83">
        <f>C51</f>
        <v>1369</v>
      </c>
      <c r="D50" s="83">
        <f>D51</f>
        <v>1369</v>
      </c>
      <c r="E50" s="83">
        <f>E51</f>
        <v>807.44</v>
      </c>
      <c r="F50" s="83">
        <f>(E50*100)/D50</f>
        <v>58.980277574872169</v>
      </c>
    </row>
    <row r="51" spans="1:6" x14ac:dyDescent="0.2">
      <c r="A51" s="55" t="s">
        <v>146</v>
      </c>
      <c r="B51" s="56" t="s">
        <v>147</v>
      </c>
      <c r="C51" s="84">
        <v>1369</v>
      </c>
      <c r="D51" s="84">
        <v>1369</v>
      </c>
      <c r="E51" s="84">
        <v>807.44</v>
      </c>
      <c r="F51" s="84"/>
    </row>
    <row r="52" spans="1:6" x14ac:dyDescent="0.2">
      <c r="A52" s="49" t="s">
        <v>148</v>
      </c>
      <c r="B52" s="50" t="s">
        <v>149</v>
      </c>
      <c r="C52" s="80">
        <f>C53+C59</f>
        <v>53547</v>
      </c>
      <c r="D52" s="80">
        <f>D53+D59</f>
        <v>53547</v>
      </c>
      <c r="E52" s="80">
        <f>E53+E59</f>
        <v>1729.78</v>
      </c>
      <c r="F52" s="81">
        <f>(E52*100)/D52</f>
        <v>3.2303957271182324</v>
      </c>
    </row>
    <row r="53" spans="1:6" x14ac:dyDescent="0.2">
      <c r="A53" s="51" t="s">
        <v>150</v>
      </c>
      <c r="B53" s="52" t="s">
        <v>151</v>
      </c>
      <c r="C53" s="82">
        <f>C54+C57</f>
        <v>7907</v>
      </c>
      <c r="D53" s="82">
        <f>D54+D57</f>
        <v>7907</v>
      </c>
      <c r="E53" s="82">
        <f>E54+E57</f>
        <v>1729.78</v>
      </c>
      <c r="F53" s="81">
        <f>(E53*100)/D53</f>
        <v>21.876565068926269</v>
      </c>
    </row>
    <row r="54" spans="1:6" x14ac:dyDescent="0.2">
      <c r="A54" s="53" t="s">
        <v>152</v>
      </c>
      <c r="B54" s="54" t="s">
        <v>153</v>
      </c>
      <c r="C54" s="83">
        <f>C55+C56</f>
        <v>4722</v>
      </c>
      <c r="D54" s="83">
        <f>D55+D56</f>
        <v>4722</v>
      </c>
      <c r="E54" s="83">
        <f>E55+E56</f>
        <v>0</v>
      </c>
      <c r="F54" s="83">
        <f>(E54*100)/D54</f>
        <v>0</v>
      </c>
    </row>
    <row r="55" spans="1:6" x14ac:dyDescent="0.2">
      <c r="A55" s="55" t="s">
        <v>154</v>
      </c>
      <c r="B55" s="56" t="s">
        <v>155</v>
      </c>
      <c r="C55" s="84">
        <v>1500</v>
      </c>
      <c r="D55" s="84">
        <v>1500</v>
      </c>
      <c r="E55" s="84">
        <v>0</v>
      </c>
      <c r="F55" s="84"/>
    </row>
    <row r="56" spans="1:6" x14ac:dyDescent="0.2">
      <c r="A56" s="55" t="s">
        <v>156</v>
      </c>
      <c r="B56" s="56" t="s">
        <v>157</v>
      </c>
      <c r="C56" s="84">
        <v>3222</v>
      </c>
      <c r="D56" s="84">
        <v>3222</v>
      </c>
      <c r="E56" s="84">
        <v>0</v>
      </c>
      <c r="F56" s="84"/>
    </row>
    <row r="57" spans="1:6" x14ac:dyDescent="0.2">
      <c r="A57" s="53" t="s">
        <v>158</v>
      </c>
      <c r="B57" s="54" t="s">
        <v>159</v>
      </c>
      <c r="C57" s="83">
        <f>C58</f>
        <v>3185</v>
      </c>
      <c r="D57" s="83">
        <f>D58</f>
        <v>3185</v>
      </c>
      <c r="E57" s="83">
        <f>E58</f>
        <v>1729.78</v>
      </c>
      <c r="F57" s="83">
        <f>(E57*100)/D57</f>
        <v>54.310204081632655</v>
      </c>
    </row>
    <row r="58" spans="1:6" x14ac:dyDescent="0.2">
      <c r="A58" s="55" t="s">
        <v>160</v>
      </c>
      <c r="B58" s="56" t="s">
        <v>161</v>
      </c>
      <c r="C58" s="84">
        <v>3185</v>
      </c>
      <c r="D58" s="84">
        <v>3185</v>
      </c>
      <c r="E58" s="84">
        <v>1729.78</v>
      </c>
      <c r="F58" s="84"/>
    </row>
    <row r="59" spans="1:6" x14ac:dyDescent="0.2">
      <c r="A59" s="51" t="s">
        <v>162</v>
      </c>
      <c r="B59" s="52" t="s">
        <v>163</v>
      </c>
      <c r="C59" s="82">
        <f t="shared" ref="C59:E60" si="0">C60</f>
        <v>45640</v>
      </c>
      <c r="D59" s="82">
        <f t="shared" si="0"/>
        <v>45640</v>
      </c>
      <c r="E59" s="82">
        <f t="shared" si="0"/>
        <v>0</v>
      </c>
      <c r="F59" s="81">
        <f>(E59*100)/D59</f>
        <v>0</v>
      </c>
    </row>
    <row r="60" spans="1:6" ht="25.5" x14ac:dyDescent="0.2">
      <c r="A60" s="53" t="s">
        <v>164</v>
      </c>
      <c r="B60" s="54" t="s">
        <v>165</v>
      </c>
      <c r="C60" s="83">
        <f t="shared" si="0"/>
        <v>45640</v>
      </c>
      <c r="D60" s="83">
        <f t="shared" si="0"/>
        <v>45640</v>
      </c>
      <c r="E60" s="83">
        <f t="shared" si="0"/>
        <v>0</v>
      </c>
      <c r="F60" s="83">
        <f>(E60*100)/D60</f>
        <v>0</v>
      </c>
    </row>
    <row r="61" spans="1:6" x14ac:dyDescent="0.2">
      <c r="A61" s="55" t="s">
        <v>166</v>
      </c>
      <c r="B61" s="56" t="s">
        <v>165</v>
      </c>
      <c r="C61" s="84">
        <v>45640</v>
      </c>
      <c r="D61" s="84">
        <v>45640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895743</v>
      </c>
      <c r="D62" s="80">
        <f t="shared" si="1"/>
        <v>895743</v>
      </c>
      <c r="E62" s="80">
        <f t="shared" si="1"/>
        <v>510884.06000000006</v>
      </c>
      <c r="F62" s="81">
        <f>(E62*100)/D62</f>
        <v>57.034669542491542</v>
      </c>
    </row>
    <row r="63" spans="1:6" x14ac:dyDescent="0.2">
      <c r="A63" s="51" t="s">
        <v>64</v>
      </c>
      <c r="B63" s="52" t="s">
        <v>65</v>
      </c>
      <c r="C63" s="82">
        <f t="shared" si="1"/>
        <v>895743</v>
      </c>
      <c r="D63" s="82">
        <f t="shared" si="1"/>
        <v>895743</v>
      </c>
      <c r="E63" s="82">
        <f t="shared" si="1"/>
        <v>510884.06000000006</v>
      </c>
      <c r="F63" s="81">
        <f>(E63*100)/D63</f>
        <v>57.034669542491542</v>
      </c>
    </row>
    <row r="64" spans="1:6" ht="25.5" x14ac:dyDescent="0.2">
      <c r="A64" s="53" t="s">
        <v>66</v>
      </c>
      <c r="B64" s="54" t="s">
        <v>67</v>
      </c>
      <c r="C64" s="83">
        <f>C65+C66</f>
        <v>895743</v>
      </c>
      <c r="D64" s="83">
        <f>D65+D66</f>
        <v>895743</v>
      </c>
      <c r="E64" s="83">
        <f>E65+E66</f>
        <v>510884.06000000006</v>
      </c>
      <c r="F64" s="83">
        <f>(E64*100)/D64</f>
        <v>57.034669542491542</v>
      </c>
    </row>
    <row r="65" spans="1:6" x14ac:dyDescent="0.2">
      <c r="A65" s="55" t="s">
        <v>68</v>
      </c>
      <c r="B65" s="56" t="s">
        <v>69</v>
      </c>
      <c r="C65" s="84">
        <v>842196</v>
      </c>
      <c r="D65" s="84">
        <v>842196</v>
      </c>
      <c r="E65" s="84">
        <v>509154.28</v>
      </c>
      <c r="F65" s="84"/>
    </row>
    <row r="66" spans="1:6" ht="25.5" x14ac:dyDescent="0.2">
      <c r="A66" s="55" t="s">
        <v>70</v>
      </c>
      <c r="B66" s="56" t="s">
        <v>71</v>
      </c>
      <c r="C66" s="84">
        <v>53547</v>
      </c>
      <c r="D66" s="84">
        <v>53547</v>
      </c>
      <c r="E66" s="84">
        <v>1729.78</v>
      </c>
      <c r="F66" s="84"/>
    </row>
    <row r="67" spans="1:6" x14ac:dyDescent="0.2">
      <c r="A67" s="48" t="s">
        <v>74</v>
      </c>
      <c r="B67" s="48" t="s">
        <v>187</v>
      </c>
      <c r="C67" s="78">
        <f t="shared" ref="C67:E70" si="2">C68</f>
        <v>0</v>
      </c>
      <c r="D67" s="78">
        <f t="shared" si="2"/>
        <v>0</v>
      </c>
      <c r="E67" s="78">
        <f t="shared" si="2"/>
        <v>0</v>
      </c>
      <c r="F67" s="79" t="e">
        <f>(E67*100)/D67</f>
        <v>#DIV/0!</v>
      </c>
    </row>
    <row r="68" spans="1:6" x14ac:dyDescent="0.2">
      <c r="A68" s="49" t="s">
        <v>72</v>
      </c>
      <c r="B68" s="50" t="s">
        <v>73</v>
      </c>
      <c r="C68" s="80">
        <f t="shared" si="2"/>
        <v>0</v>
      </c>
      <c r="D68" s="80">
        <f t="shared" si="2"/>
        <v>0</v>
      </c>
      <c r="E68" s="80">
        <f t="shared" si="2"/>
        <v>0</v>
      </c>
      <c r="F68" s="81" t="e">
        <f>(E68*100)/D68</f>
        <v>#DIV/0!</v>
      </c>
    </row>
    <row r="69" spans="1:6" x14ac:dyDescent="0.2">
      <c r="A69" s="51" t="s">
        <v>89</v>
      </c>
      <c r="B69" s="52" t="s">
        <v>90</v>
      </c>
      <c r="C69" s="82">
        <f t="shared" si="2"/>
        <v>0</v>
      </c>
      <c r="D69" s="82">
        <f t="shared" si="2"/>
        <v>0</v>
      </c>
      <c r="E69" s="82">
        <f t="shared" si="2"/>
        <v>0</v>
      </c>
      <c r="F69" s="81" t="e">
        <f>(E69*100)/D69</f>
        <v>#DIV/0!</v>
      </c>
    </row>
    <row r="70" spans="1:6" x14ac:dyDescent="0.2">
      <c r="A70" s="53" t="s">
        <v>99</v>
      </c>
      <c r="B70" s="54" t="s">
        <v>100</v>
      </c>
      <c r="C70" s="83">
        <f t="shared" si="2"/>
        <v>0</v>
      </c>
      <c r="D70" s="83">
        <f t="shared" si="2"/>
        <v>0</v>
      </c>
      <c r="E70" s="83">
        <f t="shared" si="2"/>
        <v>0</v>
      </c>
      <c r="F70" s="83" t="e">
        <f>(E70*100)/D70</f>
        <v>#DIV/0!</v>
      </c>
    </row>
    <row r="71" spans="1:6" x14ac:dyDescent="0.2">
      <c r="A71" s="55" t="s">
        <v>101</v>
      </c>
      <c r="B71" s="56" t="s">
        <v>102</v>
      </c>
      <c r="C71" s="84">
        <v>0</v>
      </c>
      <c r="D71" s="84">
        <v>0</v>
      </c>
      <c r="E71" s="84">
        <v>0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0</v>
      </c>
      <c r="D72" s="80">
        <f t="shared" si="3"/>
        <v>0</v>
      </c>
      <c r="E72" s="80">
        <f t="shared" si="3"/>
        <v>0</v>
      </c>
      <c r="F72" s="81" t="e">
        <f>(E72*100)/D72</f>
        <v>#DIV/0!</v>
      </c>
    </row>
    <row r="73" spans="1:6" x14ac:dyDescent="0.2">
      <c r="A73" s="51" t="s">
        <v>58</v>
      </c>
      <c r="B73" s="52" t="s">
        <v>59</v>
      </c>
      <c r="C73" s="82">
        <f t="shared" si="3"/>
        <v>0</v>
      </c>
      <c r="D73" s="82">
        <f t="shared" si="3"/>
        <v>0</v>
      </c>
      <c r="E73" s="82">
        <f t="shared" si="3"/>
        <v>0</v>
      </c>
      <c r="F73" s="81" t="e">
        <f>(E73*100)/D73</f>
        <v>#DIV/0!</v>
      </c>
    </row>
    <row r="74" spans="1:6" x14ac:dyDescent="0.2">
      <c r="A74" s="53" t="s">
        <v>60</v>
      </c>
      <c r="B74" s="54" t="s">
        <v>61</v>
      </c>
      <c r="C74" s="83">
        <f t="shared" si="3"/>
        <v>0</v>
      </c>
      <c r="D74" s="83">
        <f t="shared" si="3"/>
        <v>0</v>
      </c>
      <c r="E74" s="83">
        <f t="shared" si="3"/>
        <v>0</v>
      </c>
      <c r="F74" s="83" t="e">
        <f>(E74*100)/D74</f>
        <v>#DIV/0!</v>
      </c>
    </row>
    <row r="75" spans="1:6" x14ac:dyDescent="0.2">
      <c r="A75" s="55" t="s">
        <v>62</v>
      </c>
      <c r="B75" s="56" t="s">
        <v>63</v>
      </c>
      <c r="C75" s="84">
        <v>0</v>
      </c>
      <c r="D75" s="84">
        <v>0</v>
      </c>
      <c r="E75" s="84">
        <v>0</v>
      </c>
      <c r="F75" s="84"/>
    </row>
    <row r="76" spans="1:6" x14ac:dyDescent="0.2">
      <c r="A76" s="48" t="s">
        <v>180</v>
      </c>
      <c r="B76" s="48" t="s">
        <v>188</v>
      </c>
      <c r="C76" s="78"/>
      <c r="D76" s="78"/>
      <c r="E76" s="78"/>
      <c r="F76" s="79" t="e">
        <f>(E76*100)/D76</f>
        <v>#DIV/0!</v>
      </c>
    </row>
    <row r="77" spans="1:6" x14ac:dyDescent="0.2">
      <c r="A77" s="49" t="s">
        <v>50</v>
      </c>
      <c r="B77" s="50" t="s">
        <v>51</v>
      </c>
      <c r="C77" s="80">
        <f t="shared" ref="C77:E79" si="4">C78</f>
        <v>0</v>
      </c>
      <c r="D77" s="80">
        <f t="shared" si="4"/>
        <v>0</v>
      </c>
      <c r="E77" s="80">
        <f t="shared" si="4"/>
        <v>0</v>
      </c>
      <c r="F77" s="81" t="e">
        <f>(E77*100)/D77</f>
        <v>#DIV/0!</v>
      </c>
    </row>
    <row r="78" spans="1:6" x14ac:dyDescent="0.2">
      <c r="A78" s="51" t="s">
        <v>52</v>
      </c>
      <c r="B78" s="52" t="s">
        <v>53</v>
      </c>
      <c r="C78" s="82">
        <f t="shared" si="4"/>
        <v>0</v>
      </c>
      <c r="D78" s="82">
        <f t="shared" si="4"/>
        <v>0</v>
      </c>
      <c r="E78" s="82">
        <f t="shared" si="4"/>
        <v>0</v>
      </c>
      <c r="F78" s="81" t="e">
        <f>(E78*100)/D78</f>
        <v>#DIV/0!</v>
      </c>
    </row>
    <row r="79" spans="1:6" x14ac:dyDescent="0.2">
      <c r="A79" s="53" t="s">
        <v>54</v>
      </c>
      <c r="B79" s="54" t="s">
        <v>55</v>
      </c>
      <c r="C79" s="83">
        <f t="shared" si="4"/>
        <v>0</v>
      </c>
      <c r="D79" s="83">
        <f t="shared" si="4"/>
        <v>0</v>
      </c>
      <c r="E79" s="83">
        <f t="shared" si="4"/>
        <v>0</v>
      </c>
      <c r="F79" s="83" t="e">
        <f>(E79*100)/D79</f>
        <v>#DIV/0!</v>
      </c>
    </row>
    <row r="80" spans="1:6" x14ac:dyDescent="0.2">
      <c r="A80" s="55" t="s">
        <v>56</v>
      </c>
      <c r="B80" s="56" t="s">
        <v>57</v>
      </c>
      <c r="C80" s="84">
        <v>0</v>
      </c>
      <c r="D80" s="84">
        <v>0</v>
      </c>
      <c r="E80" s="84">
        <v>0</v>
      </c>
      <c r="F80" s="84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Ingrid Dušić Kurelić</cp:lastModifiedBy>
  <cp:lastPrinted>2024-07-23T10:59:10Z</cp:lastPrinted>
  <dcterms:created xsi:type="dcterms:W3CDTF">2022-08-12T12:51:27Z</dcterms:created>
  <dcterms:modified xsi:type="dcterms:W3CDTF">2024-07-23T11:29:45Z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