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US\"/>
    </mc:Choice>
  </mc:AlternateContent>
  <xr:revisionPtr revIDLastSave="0" documentId="13_ncr:1_{B6B655FA-F76A-434C-89EE-916334AEEB68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<sst xmlns="http://schemas.openxmlformats.org/spreadsheetml/2006/main" count="415" uniqueCount="190">
  <si>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</si>
  <si>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</si>
  <si>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</si>
  <si>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</si>
  <si>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</si>
  <si>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</si>
  <si>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</si>
  <si>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</si>
  <si>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</si>
  <si>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</si>
  <si>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</si>
  <si>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</si>
  <si>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</si>
  <si>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</si>
  <si>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</si>
  <si>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</si>
  <si>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</si>
  <si>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</si>
  <si>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</si>
  <si>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</si>
  <si>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</si>
  <si>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</si>
  <si>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</si>
  <si>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</si>
  <si>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</si>
  <si>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</si>
  <si>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</si>
  <si>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</si>
  <si>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</si>
  <si>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</si>
  <si>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</si>
  <si>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</si>
  <si>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</si>
  <si>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</si>
  <si>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</si>
  <si>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</si>
  <si>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</si>
  <si>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</si>
  <si>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</si>
  <si>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</si>
  <si>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</si>
  <si>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</si>
  <si>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</si>
  <si>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</si>
  <si>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</si>
  <si>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</si>
  <si>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</si>
  <si>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</si>
  <si>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</si>
  <si>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</si>
  <si>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</si>
  <si>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</si>
  <si>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</si>
  <si>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</si>
  <si>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</si>
  <si>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</si>
  <si>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</si>
  <si>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</si>
  <si>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</si>
  <si>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</si>
  <si>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</si>
  <si>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</si>
  <si>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</si>
  <si>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</si>
  <si>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</si>
  <si>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</si>
  <si>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</si>
  <si>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</si>
  <si>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</si>
  <si>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</si>
  <si>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</si>
  <si>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</si>
  <si>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</si>
  <si>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</si>
  <si>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</si>
  <si>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</si>
  <si>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</si>
  <si>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</si>
  <si>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</si>
  <si>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</si>
  <si>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</si>
  <si>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</si>
  <si>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</si>
  <si>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</si>
  <si>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</si>
  <si>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</si>
  <si>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</si>
  <si>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</si>
  <si>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</si>
  <si>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</si>
  <si>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</si>
  <si>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</si>
  <si>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</si>
  <si>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</si>
  <si>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</si>
  <si>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</si>
  <si>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</si>
  <si>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</si>
  <si>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</si>
  <si>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</si>
  <si>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</si>
  <si>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</si>
  <si>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</si>
  <si>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</si>
  <si>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</si>
  <si>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</si>
  <si>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</si>
  <si>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</si>
  <si>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</si>
  <si>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</si>
  <si>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</si>
  <si>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</si>
  <si>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</si>
  <si>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</si>
  <si>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</si>
  <si>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</si>
  <si>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</si>
  <si>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</si>
  <si>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</si>
  <si>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</si>
  <si>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</si>
  <si>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</si>
  <si>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</si>
  <si>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</si>
  <si>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</si>
  <si>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</si>
  <si>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</si>
  <si>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</si>
  <si>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</si>
  <si>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</si>
  <si>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</si>
  <si>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</si>
  <si>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</si>
  <si>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</si>
  <si>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</si>
  <si>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</si>
  <si>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</si>
  <si>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</si>
  <si>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</si>
  <si>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</si>
  <si>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</si>
  <si>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</si>
  <si>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</si>
  <si>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</si>
  <si>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</si>
  <si>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</si>
  <si>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</si>
  <si>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</si>
  <si>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</si>
  <si>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</si>
  <si>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</si>
  <si>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</si>
  <si>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</si>
  <si>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</si>
  <si>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</si>
  <si>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</si>
  <si>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</si>
  <si>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</si>
  <si>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</si>
  <si>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</si>
  <si>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</si>
  <si>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</si>
  <si>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</si>
  <si>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</si>
  <si>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</si>
  <si>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</si>
  <si>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</si>
  <si>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</si>
  <si>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</si>
  <si>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</si>
  <si>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</si>
  <si>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</si>
  <si>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</si>
  <si>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</si>
  <si>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</si>
  <si>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</si>
  <si>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</si>
  <si>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35 Upravni sudovi</t>
  </si>
  <si>
    <t>47158 RIJEKA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</si>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</sst>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805298.05</v>
      </c>
      <c r="H10" s="86">
        <v>930580</v>
      </c>
      <c r="I10" s="86">
        <v>1049362.58</v>
      </c>
      <c r="J10" s="86">
        <v>1030024.94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805298.05</v>
      </c>
      <c r="H12" s="87">
        <f t="shared" ref="H12:J12" si="0">H10+H11</f>
        <v>930580</v>
      </c>
      <c r="I12" s="87">
        <f t="shared" si="0"/>
        <v>1049362.58</v>
      </c>
      <c r="J12" s="87">
        <f t="shared" si="0"/>
        <v>1030024.94</v>
      </c>
      <c r="K12" s="88">
        <f>J12/G12*100</f>
        <v>127.90605167863001</v>
      </c>
      <c r="L12" s="88">
        <f>J12/I12*100</f>
        <v>98.157201298334797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800777.63</v>
      </c>
      <c r="H13" s="86">
        <v>923330</v>
      </c>
      <c r="I13" s="86">
        <v>1042112.58</v>
      </c>
      <c r="J13" s="86">
        <v>1025234.97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4520.42</v>
      </c>
      <c r="H14" s="86">
        <v>7250</v>
      </c>
      <c r="I14" s="86">
        <v>7250</v>
      </c>
      <c r="J14" s="86">
        <v>4978.8100000000004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805298.05</v>
      </c>
      <c r="H15" s="87">
        <f t="shared" ref="H15:J15" si="1">H13+H14</f>
        <v>930580</v>
      </c>
      <c r="I15" s="87">
        <f t="shared" si="1"/>
        <v>1049362.58</v>
      </c>
      <c r="J15" s="87">
        <f t="shared" si="1"/>
        <v>1030213.78</v>
      </c>
      <c r="K15" s="88">
        <f>J15/G15*100</f>
        <v>127.929501381507</v>
      </c>
      <c r="L15" s="88">
        <f>J15/I15*100</f>
        <v>98.175196984821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-188.84000000008382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204.38</v>
      </c>
      <c r="H24" s="86">
        <v>0</v>
      </c>
      <c r="I24" s="86">
        <v>0</v>
      </c>
      <c r="J24" s="86">
        <v>188.84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-188.84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15.539999999999992</v>
      </c>
      <c r="H26" s="94">
        <f t="shared" ref="H26:J26" si="4">H24+H25</f>
        <v>0</v>
      </c>
      <c r="I26" s="94">
        <f t="shared" si="4"/>
        <v>0</v>
      </c>
      <c r="J26" s="94">
        <f t="shared" si="4"/>
        <v>188.84</v>
      </c>
      <c r="K26" s="93">
        <f>J26/G26*100</f>
        <v>1215.1866151866159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15.539999999999992</v>
      </c>
      <c r="H27" s="94">
        <f t="shared" ref="H27:J27" si="5">H16+H26</f>
        <v>0</v>
      </c>
      <c r="I27" s="94">
        <f t="shared" si="5"/>
        <v>0</v>
      </c>
      <c r="J27" s="94">
        <f t="shared" si="5"/>
        <v>-8.3815621110261418E-11</v>
      </c>
      <c r="K27" s="93">
        <f>J27/G27*100</f>
        <v>-5.393540611985937E-10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805298.04999999993</v>
      </c>
      <c r="H10" s="65">
        <f>H11</f>
        <v>930580</v>
      </c>
      <c r="I10" s="65">
        <f>I11</f>
        <v>1049362.58</v>
      </c>
      <c r="J10" s="65">
        <f>J11</f>
        <v>1030024.9400000001</v>
      </c>
      <c r="K10" s="69">
        <f t="shared" ref="K10:K21" si="0">(J10*100)/G10</f>
        <v>127.90605167863005</v>
      </c>
      <c r="L10" s="69">
        <f t="shared" ref="L10:L21" si="1">(J10*100)/I10</f>
        <v>98.15720129833484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805298.04999999993</v>
      </c>
      <c r="H11" s="65">
        <f>H12+H15+H18</f>
        <v>930580</v>
      </c>
      <c r="I11" s="65">
        <f>I12+I15+I18</f>
        <v>1049362.58</v>
      </c>
      <c r="J11" s="65">
        <f>J12+J15+J18</f>
        <v>1030024.9400000001</v>
      </c>
      <c r="K11" s="65">
        <f t="shared" si="0"/>
        <v>127.90605167863005</v>
      </c>
      <c r="L11" s="65">
        <f t="shared" si="1"/>
        <v>98.15720129833484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35</v>
      </c>
      <c r="I12" s="65">
        <f t="shared" si="2"/>
        <v>35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35</v>
      </c>
      <c r="I13" s="65">
        <f t="shared" si="2"/>
        <v>35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35</v>
      </c>
      <c r="I14" s="66">
        <v>35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284.94</v>
      </c>
      <c r="H15" s="65">
        <f t="shared" si="3"/>
        <v>500</v>
      </c>
      <c r="I15" s="65">
        <f t="shared" si="3"/>
        <v>500</v>
      </c>
      <c r="J15" s="65">
        <f t="shared" si="3"/>
        <v>60.86</v>
      </c>
      <c r="K15" s="65">
        <f t="shared" si="0"/>
        <v>21.358882571769495</v>
      </c>
      <c r="L15" s="65">
        <f t="shared" si="1"/>
        <v>12.172000000000001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284.94</v>
      </c>
      <c r="H16" s="65">
        <f t="shared" si="3"/>
        <v>500</v>
      </c>
      <c r="I16" s="65">
        <f t="shared" si="3"/>
        <v>500</v>
      </c>
      <c r="J16" s="65">
        <f t="shared" si="3"/>
        <v>60.86</v>
      </c>
      <c r="K16" s="65">
        <f t="shared" si="0"/>
        <v>21.358882571769495</v>
      </c>
      <c r="L16" s="65">
        <f t="shared" si="1"/>
        <v>12.172000000000001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284.94</v>
      </c>
      <c r="H17" s="66">
        <v>500</v>
      </c>
      <c r="I17" s="66">
        <v>500</v>
      </c>
      <c r="J17" s="66">
        <v>60.86</v>
      </c>
      <c r="K17" s="66">
        <f t="shared" si="0"/>
        <v>21.358882571769495</v>
      </c>
      <c r="L17" s="66">
        <f t="shared" si="1"/>
        <v>12.172000000000001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805013.11</v>
      </c>
      <c r="H18" s="65">
        <f>H19</f>
        <v>930045</v>
      </c>
      <c r="I18" s="65">
        <f>I19</f>
        <v>1048827.58</v>
      </c>
      <c r="J18" s="65">
        <f>J19</f>
        <v>1029964.0800000001</v>
      </c>
      <c r="K18" s="65">
        <f t="shared" si="0"/>
        <v>127.94376479160694</v>
      </c>
      <c r="L18" s="65">
        <f t="shared" si="1"/>
        <v>98.201467966736715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805013.11</v>
      </c>
      <c r="H19" s="65">
        <f>H20+H21</f>
        <v>930045</v>
      </c>
      <c r="I19" s="65">
        <f>I20+I21</f>
        <v>1048827.58</v>
      </c>
      <c r="J19" s="65">
        <f>J20+J21</f>
        <v>1029964.0800000001</v>
      </c>
      <c r="K19" s="65">
        <f t="shared" si="0"/>
        <v>127.94376479160694</v>
      </c>
      <c r="L19" s="65">
        <f t="shared" si="1"/>
        <v>98.201467966736715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800777.63</v>
      </c>
      <c r="H20" s="66">
        <v>923245</v>
      </c>
      <c r="I20" s="66">
        <v>1042027.58</v>
      </c>
      <c r="J20" s="66">
        <v>1024985.27</v>
      </c>
      <c r="K20" s="66">
        <f t="shared" si="0"/>
        <v>127.99873917556863</v>
      </c>
      <c r="L20" s="66">
        <f t="shared" si="1"/>
        <v>98.36450490110829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4235.4799999999996</v>
      </c>
      <c r="H21" s="66">
        <v>6800</v>
      </c>
      <c r="I21" s="66">
        <v>6800</v>
      </c>
      <c r="J21" s="66">
        <v>4978.8100000000004</v>
      </c>
      <c r="K21" s="66">
        <f t="shared" si="0"/>
        <v>117.55007696884415</v>
      </c>
      <c r="L21" s="66">
        <f t="shared" si="1"/>
        <v>73.21779411764706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805298.05</v>
      </c>
      <c r="H26" s="65">
        <f>H27+H68</f>
        <v>930580</v>
      </c>
      <c r="I26" s="65">
        <f>I27+I68</f>
        <v>1049362.58</v>
      </c>
      <c r="J26" s="65">
        <f>J27+J68</f>
        <v>1030213.78</v>
      </c>
      <c r="K26" s="70">
        <f t="shared" ref="K26:K57" si="4">(J26*100)/G26</f>
        <v>127.92950138150712</v>
      </c>
      <c r="L26" s="70">
        <f t="shared" ref="L26:L57" si="5">(J26*100)/I26</f>
        <v>98.175196984821014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G28+G36+G62</f>
        <v>800777.63</v>
      </c>
      <c r="H27" s="65">
        <f>H28+H36+H62</f>
        <v>923330</v>
      </c>
      <c r="I27" s="65">
        <f>I28+I36+I62</f>
        <v>1042112.58</v>
      </c>
      <c r="J27" s="65">
        <f>J28+J36+J62</f>
        <v>1025234.97</v>
      </c>
      <c r="K27" s="65">
        <f t="shared" si="4"/>
        <v>128.02992136531086</v>
      </c>
      <c r="L27" s="65">
        <f t="shared" si="5"/>
        <v>98.380442734891474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656070.67999999993</v>
      </c>
      <c r="H28" s="65">
        <f>H29+H32+H34</f>
        <v>776850</v>
      </c>
      <c r="I28" s="65">
        <f>I29+I32+I34</f>
        <v>897201.44</v>
      </c>
      <c r="J28" s="65">
        <f>J29+J32+J34</f>
        <v>896976.13</v>
      </c>
      <c r="K28" s="65">
        <f t="shared" si="4"/>
        <v>136.71943547301947</v>
      </c>
      <c r="L28" s="65">
        <f t="shared" si="5"/>
        <v>99.97488746785784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554922.89</v>
      </c>
      <c r="H29" s="65">
        <f>H30+H31</f>
        <v>662550</v>
      </c>
      <c r="I29" s="65">
        <f>I30+I31</f>
        <v>755301.44</v>
      </c>
      <c r="J29" s="65">
        <f>J30+J31</f>
        <v>755180.27</v>
      </c>
      <c r="K29" s="65">
        <f t="shared" si="4"/>
        <v>136.08742468705876</v>
      </c>
      <c r="L29" s="65">
        <f t="shared" si="5"/>
        <v>99.983957398518939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554922.89</v>
      </c>
      <c r="H30" s="66">
        <v>661900</v>
      </c>
      <c r="I30" s="66">
        <v>755200</v>
      </c>
      <c r="J30" s="66">
        <v>755180.27</v>
      </c>
      <c r="K30" s="66">
        <f t="shared" si="4"/>
        <v>136.08742468705876</v>
      </c>
      <c r="L30" s="66">
        <f t="shared" si="5"/>
        <v>99.997387447033901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650</v>
      </c>
      <c r="I31" s="66">
        <v>101.44</v>
      </c>
      <c r="J31" s="66">
        <v>0</v>
      </c>
      <c r="K31" s="66" t="e">
        <f t="shared" si="4"/>
        <v>#DIV/0!</v>
      </c>
      <c r="L31" s="66">
        <f t="shared" si="5"/>
        <v>0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16812.099999999999</v>
      </c>
      <c r="H32" s="65">
        <f>H33</f>
        <v>21050</v>
      </c>
      <c r="I32" s="65">
        <f>I33</f>
        <v>23750</v>
      </c>
      <c r="J32" s="65">
        <f>J33</f>
        <v>23688.87</v>
      </c>
      <c r="K32" s="65">
        <f t="shared" si="4"/>
        <v>140.90369436298857</v>
      </c>
      <c r="L32" s="65">
        <f t="shared" si="5"/>
        <v>99.742610526315787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16812.099999999999</v>
      </c>
      <c r="H33" s="66">
        <v>21050</v>
      </c>
      <c r="I33" s="66">
        <v>23750</v>
      </c>
      <c r="J33" s="66">
        <v>23688.87</v>
      </c>
      <c r="K33" s="66">
        <f t="shared" si="4"/>
        <v>140.90369436298857</v>
      </c>
      <c r="L33" s="66">
        <f t="shared" si="5"/>
        <v>99.742610526315787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84335.69</v>
      </c>
      <c r="H34" s="65">
        <f>H35</f>
        <v>93250</v>
      </c>
      <c r="I34" s="65">
        <f>I35</f>
        <v>118150</v>
      </c>
      <c r="J34" s="65">
        <f>J35</f>
        <v>118106.99</v>
      </c>
      <c r="K34" s="65">
        <f t="shared" si="4"/>
        <v>140.04390074949288</v>
      </c>
      <c r="L34" s="65">
        <f t="shared" si="5"/>
        <v>99.963597122302161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84335.69</v>
      </c>
      <c r="H35" s="66">
        <v>93250</v>
      </c>
      <c r="I35" s="66">
        <v>118150</v>
      </c>
      <c r="J35" s="66">
        <v>118106.99</v>
      </c>
      <c r="K35" s="66">
        <f t="shared" si="4"/>
        <v>140.04390074949288</v>
      </c>
      <c r="L35" s="66">
        <f t="shared" si="5"/>
        <v>99.963597122302161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G37+G42+G46+G56</f>
        <v>143063.65</v>
      </c>
      <c r="H36" s="65">
        <f>H37+H42+H46+H56</f>
        <v>145210</v>
      </c>
      <c r="I36" s="65">
        <f>I37+I42+I46+I56</f>
        <v>143390</v>
      </c>
      <c r="J36" s="65">
        <f>J37+J42+J46+J56</f>
        <v>126737.7</v>
      </c>
      <c r="K36" s="65">
        <f t="shared" si="4"/>
        <v>88.588331137923575</v>
      </c>
      <c r="L36" s="65">
        <f t="shared" si="5"/>
        <v>88.386707580723893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26133.61</v>
      </c>
      <c r="H37" s="65">
        <f>H38+H39+H40+H41</f>
        <v>31730</v>
      </c>
      <c r="I37" s="65">
        <f>I38+I39+I40+I41</f>
        <v>30930</v>
      </c>
      <c r="J37" s="65">
        <f>J38+J39+J40+J41</f>
        <v>27206.260000000002</v>
      </c>
      <c r="K37" s="65">
        <f t="shared" si="4"/>
        <v>104.10448460813488</v>
      </c>
      <c r="L37" s="65">
        <f t="shared" si="5"/>
        <v>87.96075008082768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5773.01</v>
      </c>
      <c r="H38" s="66">
        <v>6500</v>
      </c>
      <c r="I38" s="66">
        <v>6500</v>
      </c>
      <c r="J38" s="66">
        <v>4960.3500000000004</v>
      </c>
      <c r="K38" s="66">
        <f t="shared" si="4"/>
        <v>85.923114631708586</v>
      </c>
      <c r="L38" s="66">
        <f t="shared" si="5"/>
        <v>76.31307692307692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18847.490000000002</v>
      </c>
      <c r="H39" s="66">
        <v>18300</v>
      </c>
      <c r="I39" s="66">
        <v>19300</v>
      </c>
      <c r="J39" s="66">
        <v>19058.66</v>
      </c>
      <c r="K39" s="66">
        <f t="shared" si="4"/>
        <v>101.12041444245361</v>
      </c>
      <c r="L39" s="66">
        <f t="shared" si="5"/>
        <v>98.749533678756478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1411.03</v>
      </c>
      <c r="H40" s="66">
        <v>6800</v>
      </c>
      <c r="I40" s="66">
        <v>5000</v>
      </c>
      <c r="J40" s="66">
        <v>3094.25</v>
      </c>
      <c r="K40" s="66">
        <f t="shared" si="4"/>
        <v>219.29016392280818</v>
      </c>
      <c r="L40" s="66">
        <f t="shared" si="5"/>
        <v>61.884999999999998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102.08</v>
      </c>
      <c r="H41" s="66">
        <v>130</v>
      </c>
      <c r="I41" s="66">
        <v>130</v>
      </c>
      <c r="J41" s="66">
        <v>93</v>
      </c>
      <c r="K41" s="66">
        <f t="shared" si="4"/>
        <v>91.1050156739812</v>
      </c>
      <c r="L41" s="66">
        <f t="shared" si="5"/>
        <v>71.538461538461533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</f>
        <v>51350.77</v>
      </c>
      <c r="H42" s="65">
        <f>H43+H44+H45</f>
        <v>40950</v>
      </c>
      <c r="I42" s="65">
        <f>I43+I44+I45</f>
        <v>40950</v>
      </c>
      <c r="J42" s="65">
        <f>J43+J44+J45</f>
        <v>32522.52</v>
      </c>
      <c r="K42" s="65">
        <f t="shared" si="4"/>
        <v>63.334045429114312</v>
      </c>
      <c r="L42" s="65">
        <f t="shared" si="5"/>
        <v>79.420073260073266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13663.09</v>
      </c>
      <c r="H43" s="66">
        <v>15050</v>
      </c>
      <c r="I43" s="66">
        <v>15050</v>
      </c>
      <c r="J43" s="66">
        <v>16985.89</v>
      </c>
      <c r="K43" s="66">
        <f t="shared" si="4"/>
        <v>124.31953533205153</v>
      </c>
      <c r="L43" s="66">
        <f t="shared" si="5"/>
        <v>112.86305647840531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37351.83</v>
      </c>
      <c r="H44" s="66">
        <v>25500</v>
      </c>
      <c r="I44" s="66">
        <v>25500</v>
      </c>
      <c r="J44" s="66">
        <v>15344.73</v>
      </c>
      <c r="K44" s="66">
        <f t="shared" si="4"/>
        <v>41.081601624338084</v>
      </c>
      <c r="L44" s="66">
        <f t="shared" si="5"/>
        <v>60.175411764705885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335.85</v>
      </c>
      <c r="H45" s="66">
        <v>400</v>
      </c>
      <c r="I45" s="66">
        <v>400</v>
      </c>
      <c r="J45" s="66">
        <v>191.9</v>
      </c>
      <c r="K45" s="66">
        <f t="shared" si="4"/>
        <v>57.138603543248472</v>
      </c>
      <c r="L45" s="66">
        <f t="shared" si="5"/>
        <v>47.975000000000001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63080.28</v>
      </c>
      <c r="H46" s="65">
        <f>H47+H48+H49+H50+H51+H52+H53+H54+H55</f>
        <v>69255</v>
      </c>
      <c r="I46" s="65">
        <f>I47+I48+I49+I50+I51+I52+I53+I54+I55</f>
        <v>68085</v>
      </c>
      <c r="J46" s="65">
        <f>J47+J48+J49+J50+J51+J52+J53+J54+J55</f>
        <v>63986.06</v>
      </c>
      <c r="K46" s="65">
        <f t="shared" si="4"/>
        <v>101.43591626416369</v>
      </c>
      <c r="L46" s="65">
        <f t="shared" si="5"/>
        <v>93.979672468238235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22556.43</v>
      </c>
      <c r="H47" s="66">
        <v>23885</v>
      </c>
      <c r="I47" s="66">
        <v>27885</v>
      </c>
      <c r="J47" s="66">
        <v>29968.05</v>
      </c>
      <c r="K47" s="66">
        <f t="shared" si="4"/>
        <v>132.85812515544347</v>
      </c>
      <c r="L47" s="66">
        <f t="shared" si="5"/>
        <v>107.47014523937601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7456.79</v>
      </c>
      <c r="H48" s="66">
        <v>10000</v>
      </c>
      <c r="I48" s="66">
        <v>7000</v>
      </c>
      <c r="J48" s="66">
        <v>3590.52</v>
      </c>
      <c r="K48" s="66">
        <f t="shared" si="4"/>
        <v>48.151014042235332</v>
      </c>
      <c r="L48" s="66">
        <f t="shared" si="5"/>
        <v>51.293142857142854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1457.46</v>
      </c>
      <c r="H49" s="66">
        <v>1000</v>
      </c>
      <c r="I49" s="66">
        <v>1830</v>
      </c>
      <c r="J49" s="66">
        <v>1637.44</v>
      </c>
      <c r="K49" s="66">
        <f t="shared" si="4"/>
        <v>112.34888092983684</v>
      </c>
      <c r="L49" s="66">
        <f t="shared" si="5"/>
        <v>89.477595628415301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16059.54</v>
      </c>
      <c r="H50" s="66">
        <v>17500</v>
      </c>
      <c r="I50" s="66">
        <v>14500</v>
      </c>
      <c r="J50" s="66">
        <v>9366.6200000000008</v>
      </c>
      <c r="K50" s="66">
        <f t="shared" si="4"/>
        <v>58.324335566274002</v>
      </c>
      <c r="L50" s="66">
        <f t="shared" si="5"/>
        <v>64.597379310344834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4883.3500000000004</v>
      </c>
      <c r="H51" s="66">
        <v>5000</v>
      </c>
      <c r="I51" s="66">
        <v>5000</v>
      </c>
      <c r="J51" s="66">
        <v>6096.46</v>
      </c>
      <c r="K51" s="66">
        <f t="shared" si="4"/>
        <v>124.84175821925521</v>
      </c>
      <c r="L51" s="66">
        <f t="shared" si="5"/>
        <v>121.92919999999999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627.80999999999995</v>
      </c>
      <c r="H52" s="66">
        <v>1200</v>
      </c>
      <c r="I52" s="66">
        <v>1200</v>
      </c>
      <c r="J52" s="66">
        <v>2741.16</v>
      </c>
      <c r="K52" s="66">
        <f t="shared" si="4"/>
        <v>436.62254503751137</v>
      </c>
      <c r="L52" s="66">
        <f t="shared" si="5"/>
        <v>228.43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32.1</v>
      </c>
      <c r="H53" s="66">
        <v>600</v>
      </c>
      <c r="I53" s="66">
        <v>600</v>
      </c>
      <c r="J53" s="66">
        <v>0</v>
      </c>
      <c r="K53" s="66">
        <f t="shared" si="4"/>
        <v>0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21.58</v>
      </c>
      <c r="H54" s="66">
        <v>70</v>
      </c>
      <c r="I54" s="66">
        <v>70</v>
      </c>
      <c r="J54" s="66">
        <v>19.920000000000002</v>
      </c>
      <c r="K54" s="66">
        <f t="shared" si="4"/>
        <v>92.307692307692321</v>
      </c>
      <c r="L54" s="66">
        <f t="shared" si="5"/>
        <v>28.457142857142856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9985.2199999999993</v>
      </c>
      <c r="H55" s="66">
        <v>10000</v>
      </c>
      <c r="I55" s="66">
        <v>10000</v>
      </c>
      <c r="J55" s="66">
        <v>10565.89</v>
      </c>
      <c r="K55" s="66">
        <f t="shared" si="4"/>
        <v>105.8152950060189</v>
      </c>
      <c r="L55" s="66">
        <f t="shared" si="5"/>
        <v>105.6589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2498.9900000000002</v>
      </c>
      <c r="H56" s="65">
        <f>H57+H58+H59+H60+H61</f>
        <v>3275</v>
      </c>
      <c r="I56" s="65">
        <f>I57+I58+I59+I60+I61</f>
        <v>3425</v>
      </c>
      <c r="J56" s="65">
        <f>J57+J58+J59+J60+J61</f>
        <v>3022.86</v>
      </c>
      <c r="K56" s="65">
        <f t="shared" si="4"/>
        <v>120.96326916074092</v>
      </c>
      <c r="L56" s="65">
        <f t="shared" si="5"/>
        <v>88.258686131386867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330.42</v>
      </c>
      <c r="H57" s="66">
        <v>500</v>
      </c>
      <c r="I57" s="66">
        <v>500</v>
      </c>
      <c r="J57" s="66">
        <v>529.32000000000005</v>
      </c>
      <c r="K57" s="66">
        <f t="shared" si="4"/>
        <v>160.19611403668057</v>
      </c>
      <c r="L57" s="66">
        <f t="shared" si="5"/>
        <v>105.864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407.09</v>
      </c>
      <c r="H58" s="66">
        <v>650</v>
      </c>
      <c r="I58" s="66">
        <v>650</v>
      </c>
      <c r="J58" s="66">
        <v>451.44</v>
      </c>
      <c r="K58" s="66">
        <f t="shared" ref="K58:K75" si="6">(J58*100)/G58</f>
        <v>110.89439681642881</v>
      </c>
      <c r="L58" s="66">
        <f t="shared" ref="L58:L75" si="7">(J58*100)/I58</f>
        <v>69.452307692307699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1664.43</v>
      </c>
      <c r="H59" s="66">
        <v>2000</v>
      </c>
      <c r="I59" s="66">
        <v>2000</v>
      </c>
      <c r="J59" s="66">
        <v>1848</v>
      </c>
      <c r="K59" s="66">
        <f t="shared" si="6"/>
        <v>111.02900091923361</v>
      </c>
      <c r="L59" s="66">
        <f t="shared" si="7"/>
        <v>92.4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25</v>
      </c>
      <c r="I60" s="66">
        <v>25</v>
      </c>
      <c r="J60" s="66">
        <v>0</v>
      </c>
      <c r="K60" s="66" t="e">
        <f t="shared" si="6"/>
        <v>#DIV/0!</v>
      </c>
      <c r="L60" s="66">
        <f t="shared" si="7"/>
        <v>0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97.05</v>
      </c>
      <c r="H61" s="66">
        <v>100</v>
      </c>
      <c r="I61" s="66">
        <v>250</v>
      </c>
      <c r="J61" s="66">
        <v>194.1</v>
      </c>
      <c r="K61" s="66">
        <f t="shared" si="6"/>
        <v>200</v>
      </c>
      <c r="L61" s="66">
        <f t="shared" si="7"/>
        <v>77.64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1643.3</v>
      </c>
      <c r="H62" s="65">
        <f>H63+H65</f>
        <v>1270</v>
      </c>
      <c r="I62" s="65">
        <f>I63+I65</f>
        <v>1521.1399999999999</v>
      </c>
      <c r="J62" s="65">
        <f>J63+J65</f>
        <v>1521.1399999999999</v>
      </c>
      <c r="K62" s="65">
        <f t="shared" si="6"/>
        <v>92.566177812937383</v>
      </c>
      <c r="L62" s="65">
        <f t="shared" si="7"/>
        <v>100.00000000000001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1090.28</v>
      </c>
      <c r="H63" s="65">
        <f>H64</f>
        <v>850</v>
      </c>
      <c r="I63" s="65">
        <f>I64</f>
        <v>850</v>
      </c>
      <c r="J63" s="65">
        <f>J64</f>
        <v>786.52</v>
      </c>
      <c r="K63" s="65">
        <f t="shared" si="6"/>
        <v>72.139266977290234</v>
      </c>
      <c r="L63" s="65">
        <f t="shared" si="7"/>
        <v>92.531764705882352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1090.28</v>
      </c>
      <c r="H64" s="66">
        <v>850</v>
      </c>
      <c r="I64" s="66">
        <v>850</v>
      </c>
      <c r="J64" s="66">
        <v>786.52</v>
      </c>
      <c r="K64" s="66">
        <f t="shared" si="6"/>
        <v>72.139266977290234</v>
      </c>
      <c r="L64" s="66">
        <f t="shared" si="7"/>
        <v>92.531764705882352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553.02</v>
      </c>
      <c r="H65" s="65">
        <f>H66+H67</f>
        <v>420</v>
      </c>
      <c r="I65" s="65">
        <f>I66+I67</f>
        <v>671.14</v>
      </c>
      <c r="J65" s="65">
        <f>J66+J67</f>
        <v>734.62</v>
      </c>
      <c r="K65" s="65">
        <f t="shared" si="6"/>
        <v>132.83787204802721</v>
      </c>
      <c r="L65" s="65">
        <f t="shared" si="7"/>
        <v>109.45853324194654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553.01</v>
      </c>
      <c r="H66" s="66">
        <v>400</v>
      </c>
      <c r="I66" s="66">
        <v>631.14</v>
      </c>
      <c r="J66" s="66">
        <v>703.59</v>
      </c>
      <c r="K66" s="66">
        <f t="shared" si="6"/>
        <v>127.22916402958356</v>
      </c>
      <c r="L66" s="66">
        <f t="shared" si="7"/>
        <v>111.47922806350414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0.01</v>
      </c>
      <c r="H67" s="66">
        <v>20</v>
      </c>
      <c r="I67" s="66">
        <v>40</v>
      </c>
      <c r="J67" s="66">
        <v>31.03</v>
      </c>
      <c r="K67" s="66">
        <f t="shared" si="6"/>
        <v>310300</v>
      </c>
      <c r="L67" s="66">
        <f t="shared" si="7"/>
        <v>77.575000000000003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</f>
        <v>4520.4199999999992</v>
      </c>
      <c r="H68" s="65">
        <f>H69</f>
        <v>7250</v>
      </c>
      <c r="I68" s="65">
        <f>I69</f>
        <v>7250</v>
      </c>
      <c r="J68" s="65">
        <f>J69</f>
        <v>4978.8100000000004</v>
      </c>
      <c r="K68" s="65">
        <f t="shared" si="6"/>
        <v>110.14042942912387</v>
      </c>
      <c r="L68" s="65">
        <f t="shared" si="7"/>
        <v>68.67324137931034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G70+G74</f>
        <v>4520.4199999999992</v>
      </c>
      <c r="H69" s="65">
        <f>H70+H74</f>
        <v>7250</v>
      </c>
      <c r="I69" s="65">
        <f>I70+I74</f>
        <v>7250</v>
      </c>
      <c r="J69" s="65">
        <f>J70+J74</f>
        <v>4978.8100000000004</v>
      </c>
      <c r="K69" s="65">
        <f t="shared" si="6"/>
        <v>110.14042942912387</v>
      </c>
      <c r="L69" s="65">
        <f t="shared" si="7"/>
        <v>68.67324137931034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G71+G72+G73</f>
        <v>417.94</v>
      </c>
      <c r="H70" s="65">
        <f>H71+H72+H73</f>
        <v>2850</v>
      </c>
      <c r="I70" s="65">
        <f>I71+I72+I73</f>
        <v>2850</v>
      </c>
      <c r="J70" s="65">
        <f>J71+J72+J73</f>
        <v>1005.3</v>
      </c>
      <c r="K70" s="65">
        <f t="shared" si="6"/>
        <v>240.5369191750012</v>
      </c>
      <c r="L70" s="65">
        <f t="shared" si="7"/>
        <v>35.273684210526319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1500</v>
      </c>
      <c r="I71" s="66">
        <v>1500</v>
      </c>
      <c r="J71" s="66">
        <v>856.25</v>
      </c>
      <c r="K71" s="66" t="e">
        <f t="shared" si="6"/>
        <v>#DIV/0!</v>
      </c>
      <c r="L71" s="66">
        <f t="shared" si="7"/>
        <v>57.083333333333336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417.94</v>
      </c>
      <c r="H72" s="66">
        <v>950</v>
      </c>
      <c r="I72" s="66">
        <v>950</v>
      </c>
      <c r="J72" s="66">
        <v>149.05000000000001</v>
      </c>
      <c r="K72" s="66">
        <f t="shared" si="6"/>
        <v>35.663013829736329</v>
      </c>
      <c r="L72" s="66">
        <f t="shared" si="7"/>
        <v>15.689473684210526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400</v>
      </c>
      <c r="I73" s="66">
        <v>400</v>
      </c>
      <c r="J73" s="66">
        <v>0</v>
      </c>
      <c r="K73" s="66" t="e">
        <f t="shared" si="6"/>
        <v>#DIV/0!</v>
      </c>
      <c r="L73" s="66">
        <f t="shared" si="7"/>
        <v>0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4102.4799999999996</v>
      </c>
      <c r="H74" s="65">
        <f>H75</f>
        <v>4400</v>
      </c>
      <c r="I74" s="65">
        <f>I75</f>
        <v>4400</v>
      </c>
      <c r="J74" s="65">
        <f>J75</f>
        <v>3973.51</v>
      </c>
      <c r="K74" s="65">
        <f t="shared" si="6"/>
        <v>96.856291803981989</v>
      </c>
      <c r="L74" s="65">
        <f t="shared" si="7"/>
        <v>90.30704545454546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4102.4799999999996</v>
      </c>
      <c r="H75" s="66">
        <v>4400</v>
      </c>
      <c r="I75" s="66">
        <v>4400</v>
      </c>
      <c r="J75" s="66">
        <v>3973.51</v>
      </c>
      <c r="K75" s="66">
        <f t="shared" si="6"/>
        <v>96.856291803981989</v>
      </c>
      <c r="L75" s="66">
        <f t="shared" si="7"/>
        <v>90.30704545454546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805298.04999999993</v>
      </c>
      <c r="D6" s="71">
        <f>D7+D9+D11</f>
        <v>930580</v>
      </c>
      <c r="E6" s="71">
        <f>E7+E9+E11</f>
        <v>1049362.58</v>
      </c>
      <c r="F6" s="71">
        <f>F7+F9+F11</f>
        <v>1030024.94</v>
      </c>
      <c r="G6" s="72">
        <f t="shared" ref="G6:G19" si="0">(F6*100)/C6</f>
        <v>127.90605167863005</v>
      </c>
      <c r="H6" s="72">
        <f t="shared" ref="H6:H19" si="1">(F6*100)/E6</f>
        <v>98.15720129833484</v>
      </c>
    </row>
    <row r="7" spans="1:8" x14ac:dyDescent="0.25">
      <c r="A7"/>
      <c r="B7" s="8" t="s">
        <v>168</v>
      </c>
      <c r="C7" s="71">
        <f>C8</f>
        <v>805013.11</v>
      </c>
      <c r="D7" s="71">
        <f>D8</f>
        <v>930045</v>
      </c>
      <c r="E7" s="71">
        <f>E8</f>
        <v>1048827.58</v>
      </c>
      <c r="F7" s="71">
        <f>F8</f>
        <v>1029964.08</v>
      </c>
      <c r="G7" s="72">
        <f t="shared" si="0"/>
        <v>127.94376479160694</v>
      </c>
      <c r="H7" s="72">
        <f t="shared" si="1"/>
        <v>98.201467966736715</v>
      </c>
    </row>
    <row r="8" spans="1:8" x14ac:dyDescent="0.25">
      <c r="A8"/>
      <c r="B8" s="16" t="s">
        <v>169</v>
      </c>
      <c r="C8" s="73">
        <v>805013.11</v>
      </c>
      <c r="D8" s="73">
        <v>930045</v>
      </c>
      <c r="E8" s="73">
        <v>1048827.58</v>
      </c>
      <c r="F8" s="74">
        <v>1029964.08</v>
      </c>
      <c r="G8" s="70">
        <f t="shared" si="0"/>
        <v>127.94376479160694</v>
      </c>
      <c r="H8" s="70">
        <f t="shared" si="1"/>
        <v>98.201467966736715</v>
      </c>
    </row>
    <row r="9" spans="1:8" x14ac:dyDescent="0.25">
      <c r="A9"/>
      <c r="B9" s="8" t="s">
        <v>170</v>
      </c>
      <c r="C9" s="71">
        <f>C10</f>
        <v>284.94</v>
      </c>
      <c r="D9" s="71">
        <f>D10</f>
        <v>500</v>
      </c>
      <c r="E9" s="71">
        <f>E10</f>
        <v>500</v>
      </c>
      <c r="F9" s="71">
        <f>F10</f>
        <v>60.86</v>
      </c>
      <c r="G9" s="72">
        <f t="shared" si="0"/>
        <v>21.358882571769495</v>
      </c>
      <c r="H9" s="72">
        <f t="shared" si="1"/>
        <v>12.172000000000001</v>
      </c>
    </row>
    <row r="10" spans="1:8" x14ac:dyDescent="0.25">
      <c r="A10"/>
      <c r="B10" s="16" t="s">
        <v>171</v>
      </c>
      <c r="C10" s="73">
        <v>284.94</v>
      </c>
      <c r="D10" s="73">
        <v>500</v>
      </c>
      <c r="E10" s="73">
        <v>500</v>
      </c>
      <c r="F10" s="74">
        <v>60.86</v>
      </c>
      <c r="G10" s="70">
        <f t="shared" si="0"/>
        <v>21.358882571769495</v>
      </c>
      <c r="H10" s="70">
        <f t="shared" si="1"/>
        <v>12.172000000000001</v>
      </c>
    </row>
    <row r="11" spans="1:8" x14ac:dyDescent="0.25">
      <c r="A11"/>
      <c r="B11" s="8" t="s">
        <v>172</v>
      </c>
      <c r="C11" s="71">
        <f>C12</f>
        <v>0</v>
      </c>
      <c r="D11" s="71">
        <f>D12</f>
        <v>35</v>
      </c>
      <c r="E11" s="71">
        <f>E12</f>
        <v>35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173</v>
      </c>
      <c r="C12" s="73">
        <v>0</v>
      </c>
      <c r="D12" s="73">
        <v>35</v>
      </c>
      <c r="E12" s="73">
        <v>35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805298.04999999993</v>
      </c>
      <c r="D13" s="75">
        <f>D14+D16+D18</f>
        <v>930580</v>
      </c>
      <c r="E13" s="75">
        <f>E14+E16+E18</f>
        <v>1049362.58</v>
      </c>
      <c r="F13" s="75">
        <f>F14+F16+F18</f>
        <v>1030213.7799999999</v>
      </c>
      <c r="G13" s="72">
        <f t="shared" si="0"/>
        <v>127.92950138150714</v>
      </c>
      <c r="H13" s="72">
        <f t="shared" si="1"/>
        <v>98.175196984821014</v>
      </c>
    </row>
    <row r="14" spans="1:8" x14ac:dyDescent="0.25">
      <c r="A14"/>
      <c r="B14" s="8" t="s">
        <v>168</v>
      </c>
      <c r="C14" s="75">
        <f>C15</f>
        <v>805013.11</v>
      </c>
      <c r="D14" s="75">
        <f>D15</f>
        <v>930045</v>
      </c>
      <c r="E14" s="75">
        <f>E15</f>
        <v>1048827.58</v>
      </c>
      <c r="F14" s="75">
        <f>F15</f>
        <v>1029964.08</v>
      </c>
      <c r="G14" s="72">
        <f t="shared" si="0"/>
        <v>127.94376479160694</v>
      </c>
      <c r="H14" s="72">
        <f t="shared" si="1"/>
        <v>98.201467966736715</v>
      </c>
    </row>
    <row r="15" spans="1:8" x14ac:dyDescent="0.25">
      <c r="A15"/>
      <c r="B15" s="16" t="s">
        <v>169</v>
      </c>
      <c r="C15" s="73">
        <v>805013.11</v>
      </c>
      <c r="D15" s="73">
        <v>930045</v>
      </c>
      <c r="E15" s="76">
        <v>1048827.58</v>
      </c>
      <c r="F15" s="74">
        <v>1029964.08</v>
      </c>
      <c r="G15" s="70">
        <f t="shared" si="0"/>
        <v>127.94376479160694</v>
      </c>
      <c r="H15" s="70">
        <f t="shared" si="1"/>
        <v>98.201467966736715</v>
      </c>
    </row>
    <row r="16" spans="1:8" x14ac:dyDescent="0.25">
      <c r="A16"/>
      <c r="B16" s="8" t="s">
        <v>170</v>
      </c>
      <c r="C16" s="75">
        <f>C17</f>
        <v>284.94</v>
      </c>
      <c r="D16" s="75">
        <f>D17</f>
        <v>500</v>
      </c>
      <c r="E16" s="75">
        <f>E17</f>
        <v>500</v>
      </c>
      <c r="F16" s="75">
        <f>F17</f>
        <v>249.7</v>
      </c>
      <c r="G16" s="72">
        <f t="shared" si="0"/>
        <v>87.63248403172598</v>
      </c>
      <c r="H16" s="72">
        <f t="shared" si="1"/>
        <v>49.94</v>
      </c>
    </row>
    <row r="17" spans="1:8" x14ac:dyDescent="0.25">
      <c r="A17"/>
      <c r="B17" s="16" t="s">
        <v>171</v>
      </c>
      <c r="C17" s="73">
        <v>284.94</v>
      </c>
      <c r="D17" s="73">
        <v>500</v>
      </c>
      <c r="E17" s="76">
        <v>500</v>
      </c>
      <c r="F17" s="74">
        <v>249.7</v>
      </c>
      <c r="G17" s="70">
        <f t="shared" si="0"/>
        <v>87.63248403172598</v>
      </c>
      <c r="H17" s="70">
        <f t="shared" si="1"/>
        <v>49.94</v>
      </c>
    </row>
    <row r="18" spans="1:8" x14ac:dyDescent="0.25">
      <c r="A18"/>
      <c r="B18" s="8" t="s">
        <v>172</v>
      </c>
      <c r="C18" s="75">
        <f>C19</f>
        <v>0</v>
      </c>
      <c r="D18" s="75">
        <f>D19</f>
        <v>35</v>
      </c>
      <c r="E18" s="75">
        <f>E19</f>
        <v>35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173</v>
      </c>
      <c r="C19" s="73">
        <v>0</v>
      </c>
      <c r="D19" s="73">
        <v>35</v>
      </c>
      <c r="E19" s="76">
        <v>35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805298.05</v>
      </c>
      <c r="D6" s="75">
        <f t="shared" si="0"/>
        <v>930580</v>
      </c>
      <c r="E6" s="75">
        <f t="shared" si="0"/>
        <v>1049362.58</v>
      </c>
      <c r="F6" s="75">
        <f t="shared" si="0"/>
        <v>1030213.78</v>
      </c>
      <c r="G6" s="70">
        <f>(F6*100)/C6</f>
        <v>127.92950138150712</v>
      </c>
      <c r="H6" s="70">
        <f>(F6*100)/E6</f>
        <v>98.175196984821014</v>
      </c>
    </row>
    <row r="7" spans="2:8" x14ac:dyDescent="0.25">
      <c r="B7" s="8" t="s">
        <v>174</v>
      </c>
      <c r="C7" s="75">
        <f t="shared" si="0"/>
        <v>805298.05</v>
      </c>
      <c r="D7" s="75">
        <f t="shared" si="0"/>
        <v>930580</v>
      </c>
      <c r="E7" s="75">
        <f t="shared" si="0"/>
        <v>1049362.58</v>
      </c>
      <c r="F7" s="75">
        <f t="shared" si="0"/>
        <v>1030213.78</v>
      </c>
      <c r="G7" s="70">
        <f>(F7*100)/C7</f>
        <v>127.92950138150712</v>
      </c>
      <c r="H7" s="70">
        <f>(F7*100)/E7</f>
        <v>98.175196984821014</v>
      </c>
    </row>
    <row r="8" spans="2:8" x14ac:dyDescent="0.25">
      <c r="B8" s="11" t="s">
        <v>175</v>
      </c>
      <c r="C8" s="73">
        <v>805298.05</v>
      </c>
      <c r="D8" s="73">
        <v>930580</v>
      </c>
      <c r="E8" s="73">
        <v>1049362.58</v>
      </c>
      <c r="F8" s="74">
        <v>1030213.78</v>
      </c>
      <c r="G8" s="70">
        <f>(F8*100)/C8</f>
        <v>127.92950138150712</v>
      </c>
      <c r="H8" s="70">
        <f>(F8*100)/E8</f>
        <v>98.175196984821014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1" t="s">
        <v>34</v>
      </c>
      <c r="B2" s="42" t="s">
        <v>177</v>
      </c>
      <c r="C2" s="39"/>
    </row>
    <row r="3" spans="1:6" s="39" customFormat="1" ht="43.5" customHeight="1" x14ac:dyDescent="0.2">
      <c r="A3" s="43" t="s">
        <v>35</v>
      </c>
      <c r="B3" s="37" t="s">
        <v>178</v>
      </c>
    </row>
    <row r="4" spans="1:6" s="39" customFormat="1" x14ac:dyDescent="0.2">
      <c r="A4" s="43" t="s">
        <v>36</v>
      </c>
      <c r="B4" s="44" t="s">
        <v>179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180</v>
      </c>
      <c r="B7" s="46"/>
      <c r="C7" s="77">
        <f>C12</f>
        <v>930045</v>
      </c>
      <c r="D7" s="77">
        <f>D12</f>
        <v>1048827.58</v>
      </c>
      <c r="E7" s="77">
        <f>E12</f>
        <v>1029964.0800000001</v>
      </c>
      <c r="F7" s="77">
        <f>(E7*100)/D7</f>
        <v>98.201467966736715</v>
      </c>
    </row>
    <row r="8" spans="1:6" x14ac:dyDescent="0.2">
      <c r="A8" s="47" t="s">
        <v>74</v>
      </c>
      <c r="B8" s="46"/>
      <c r="C8" s="77">
        <f>C67</f>
        <v>500</v>
      </c>
      <c r="D8" s="77">
        <f>D67</f>
        <v>500</v>
      </c>
      <c r="E8" s="77">
        <f>E67</f>
        <v>249.7</v>
      </c>
      <c r="F8" s="77">
        <f>(E8*100)/D8</f>
        <v>49.94</v>
      </c>
    </row>
    <row r="9" spans="1:6" x14ac:dyDescent="0.2">
      <c r="A9" s="47" t="s">
        <v>181</v>
      </c>
      <c r="B9" s="46"/>
      <c r="C9" s="77">
        <f>C81</f>
        <v>35</v>
      </c>
      <c r="D9" s="77">
        <f>D81</f>
        <v>35</v>
      </c>
      <c r="E9" s="77">
        <f>E81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182</v>
      </c>
      <c r="B11" s="47" t="s">
        <v>183</v>
      </c>
      <c r="C11" s="47" t="s">
        <v>43</v>
      </c>
      <c r="D11" s="47" t="s">
        <v>184</v>
      </c>
      <c r="E11" s="47" t="s">
        <v>185</v>
      </c>
      <c r="F11" s="47" t="s">
        <v>186</v>
      </c>
    </row>
    <row r="12" spans="1:6" x14ac:dyDescent="0.2">
      <c r="A12" s="48" t="s">
        <v>180</v>
      </c>
      <c r="B12" s="48" t="s">
        <v>187</v>
      </c>
      <c r="C12" s="78">
        <f>C13+C54</f>
        <v>930045</v>
      </c>
      <c r="D12" s="78">
        <f>D13+D54</f>
        <v>1048827.58</v>
      </c>
      <c r="E12" s="78">
        <f>E13+E54</f>
        <v>1029964.0800000001</v>
      </c>
      <c r="F12" s="79">
        <f>(E12*100)/D12</f>
        <v>98.201467966736715</v>
      </c>
    </row>
    <row r="13" spans="1:6" x14ac:dyDescent="0.2">
      <c r="A13" s="49" t="s">
        <v>72</v>
      </c>
      <c r="B13" s="50" t="s">
        <v>73</v>
      </c>
      <c r="C13" s="80">
        <f>C14+C22+C48</f>
        <v>923245</v>
      </c>
      <c r="D13" s="80">
        <f>D14+D22+D48</f>
        <v>1042027.58</v>
      </c>
      <c r="E13" s="80">
        <f>E14+E22+E48</f>
        <v>1024985.27</v>
      </c>
      <c r="F13" s="81">
        <f>(E13*100)/D13</f>
        <v>98.36450490110829</v>
      </c>
    </row>
    <row r="14" spans="1:6" x14ac:dyDescent="0.2">
      <c r="A14" s="51" t="s">
        <v>74</v>
      </c>
      <c r="B14" s="52" t="s">
        <v>75</v>
      </c>
      <c r="C14" s="82">
        <f>C15+C18+C20</f>
        <v>776850</v>
      </c>
      <c r="D14" s="82">
        <f>D15+D18+D20</f>
        <v>897201.44</v>
      </c>
      <c r="E14" s="82">
        <f>E15+E18+E20</f>
        <v>896976.13</v>
      </c>
      <c r="F14" s="81">
        <f>(E14*100)/D14</f>
        <v>99.97488746785784</v>
      </c>
    </row>
    <row r="15" spans="1:6" x14ac:dyDescent="0.2">
      <c r="A15" s="53" t="s">
        <v>76</v>
      </c>
      <c r="B15" s="54" t="s">
        <v>77</v>
      </c>
      <c r="C15" s="83">
        <f>C16+C17</f>
        <v>662550</v>
      </c>
      <c r="D15" s="83">
        <f>D16+D17</f>
        <v>755301.44</v>
      </c>
      <c r="E15" s="83">
        <f>E16+E17</f>
        <v>755180.27</v>
      </c>
      <c r="F15" s="83">
        <f>(E15*100)/D15</f>
        <v>99.983957398518939</v>
      </c>
    </row>
    <row r="16" spans="1:6" x14ac:dyDescent="0.2">
      <c r="A16" s="55" t="s">
        <v>78</v>
      </c>
      <c r="B16" s="56" t="s">
        <v>79</v>
      </c>
      <c r="C16" s="84">
        <v>661900</v>
      </c>
      <c r="D16" s="84">
        <v>755200</v>
      </c>
      <c r="E16" s="84">
        <v>755180.27</v>
      </c>
      <c r="F16" s="84"/>
    </row>
    <row r="17" spans="1:6" x14ac:dyDescent="0.2">
      <c r="A17" s="55" t="s">
        <v>80</v>
      </c>
      <c r="B17" s="56" t="s">
        <v>81</v>
      </c>
      <c r="C17" s="84">
        <v>650</v>
      </c>
      <c r="D17" s="84">
        <v>101.44</v>
      </c>
      <c r="E17" s="84">
        <v>0</v>
      </c>
      <c r="F17" s="84"/>
    </row>
    <row r="18" spans="1:6" x14ac:dyDescent="0.2">
      <c r="A18" s="53" t="s">
        <v>82</v>
      </c>
      <c r="B18" s="54" t="s">
        <v>83</v>
      </c>
      <c r="C18" s="83">
        <f>C19</f>
        <v>21050</v>
      </c>
      <c r="D18" s="83">
        <f>D19</f>
        <v>23750</v>
      </c>
      <c r="E18" s="83">
        <f>E19</f>
        <v>23688.87</v>
      </c>
      <c r="F18" s="83">
        <f>(E18*100)/D18</f>
        <v>99.742610526315787</v>
      </c>
    </row>
    <row r="19" spans="1:6" x14ac:dyDescent="0.2">
      <c r="A19" s="55" t="s">
        <v>84</v>
      </c>
      <c r="B19" s="56" t="s">
        <v>83</v>
      </c>
      <c r="C19" s="84">
        <v>21050</v>
      </c>
      <c r="D19" s="84">
        <v>23750</v>
      </c>
      <c r="E19" s="84">
        <v>23688.87</v>
      </c>
      <c r="F19" s="84"/>
    </row>
    <row r="20" spans="1:6" x14ac:dyDescent="0.2">
      <c r="A20" s="53" t="s">
        <v>85</v>
      </c>
      <c r="B20" s="54" t="s">
        <v>86</v>
      </c>
      <c r="C20" s="83">
        <f>C21</f>
        <v>93250</v>
      </c>
      <c r="D20" s="83">
        <f>D21</f>
        <v>118150</v>
      </c>
      <c r="E20" s="83">
        <f>E21</f>
        <v>118106.99</v>
      </c>
      <c r="F20" s="83">
        <f>(E20*100)/D20</f>
        <v>99.963597122302161</v>
      </c>
    </row>
    <row r="21" spans="1:6" x14ac:dyDescent="0.2">
      <c r="A21" s="55" t="s">
        <v>87</v>
      </c>
      <c r="B21" s="56" t="s">
        <v>88</v>
      </c>
      <c r="C21" s="84">
        <v>93250</v>
      </c>
      <c r="D21" s="84">
        <v>118150</v>
      </c>
      <c r="E21" s="84">
        <v>118106.99</v>
      </c>
      <c r="F21" s="84"/>
    </row>
    <row r="22" spans="1:6" x14ac:dyDescent="0.2">
      <c r="A22" s="51" t="s">
        <v>89</v>
      </c>
      <c r="B22" s="52" t="s">
        <v>90</v>
      </c>
      <c r="C22" s="82">
        <f>C23+C28+C32+C42</f>
        <v>145125</v>
      </c>
      <c r="D22" s="82">
        <f>D23+D28+D32+D42</f>
        <v>143305</v>
      </c>
      <c r="E22" s="82">
        <f>E23+E28+E32+E42</f>
        <v>126488</v>
      </c>
      <c r="F22" s="81">
        <f>(E22*100)/D22</f>
        <v>88.264889571194303</v>
      </c>
    </row>
    <row r="23" spans="1:6" x14ac:dyDescent="0.2">
      <c r="A23" s="53" t="s">
        <v>91</v>
      </c>
      <c r="B23" s="54" t="s">
        <v>92</v>
      </c>
      <c r="C23" s="83">
        <f>C24+C25+C26+C27</f>
        <v>31730</v>
      </c>
      <c r="D23" s="83">
        <f>D24+D25+D26+D27</f>
        <v>30930</v>
      </c>
      <c r="E23" s="83">
        <f>E24+E25+E26+E27</f>
        <v>27206.260000000002</v>
      </c>
      <c r="F23" s="83">
        <f>(E23*100)/D23</f>
        <v>87.96075008082768</v>
      </c>
    </row>
    <row r="24" spans="1:6" x14ac:dyDescent="0.2">
      <c r="A24" s="55" t="s">
        <v>93</v>
      </c>
      <c r="B24" s="56" t="s">
        <v>94</v>
      </c>
      <c r="C24" s="84">
        <v>6500</v>
      </c>
      <c r="D24" s="84">
        <v>6500</v>
      </c>
      <c r="E24" s="84">
        <v>4960.3500000000004</v>
      </c>
      <c r="F24" s="84"/>
    </row>
    <row r="25" spans="1:6" ht="25.5" x14ac:dyDescent="0.2">
      <c r="A25" s="55" t="s">
        <v>95</v>
      </c>
      <c r="B25" s="56" t="s">
        <v>96</v>
      </c>
      <c r="C25" s="84">
        <v>18300</v>
      </c>
      <c r="D25" s="84">
        <v>19300</v>
      </c>
      <c r="E25" s="84">
        <v>19058.66</v>
      </c>
      <c r="F25" s="84"/>
    </row>
    <row r="26" spans="1:6" x14ac:dyDescent="0.2">
      <c r="A26" s="55" t="s">
        <v>97</v>
      </c>
      <c r="B26" s="56" t="s">
        <v>98</v>
      </c>
      <c r="C26" s="84">
        <v>6800</v>
      </c>
      <c r="D26" s="84">
        <v>5000</v>
      </c>
      <c r="E26" s="84">
        <v>3094.25</v>
      </c>
      <c r="F26" s="84"/>
    </row>
    <row r="27" spans="1:6" x14ac:dyDescent="0.2">
      <c r="A27" s="55" t="s">
        <v>99</v>
      </c>
      <c r="B27" s="56" t="s">
        <v>100</v>
      </c>
      <c r="C27" s="84">
        <v>130</v>
      </c>
      <c r="D27" s="84">
        <v>130</v>
      </c>
      <c r="E27" s="84">
        <v>93</v>
      </c>
      <c r="F27" s="84"/>
    </row>
    <row r="28" spans="1:6" x14ac:dyDescent="0.2">
      <c r="A28" s="53" t="s">
        <v>101</v>
      </c>
      <c r="B28" s="54" t="s">
        <v>102</v>
      </c>
      <c r="C28" s="83">
        <f>C29+C30+C31</f>
        <v>40900</v>
      </c>
      <c r="D28" s="83">
        <f>D29+D30+D31</f>
        <v>40900</v>
      </c>
      <c r="E28" s="83">
        <f>E29+E30+E31</f>
        <v>32272.82</v>
      </c>
      <c r="F28" s="83">
        <f>(E28*100)/D28</f>
        <v>78.906650366748167</v>
      </c>
    </row>
    <row r="29" spans="1:6" x14ac:dyDescent="0.2">
      <c r="A29" s="55" t="s">
        <v>103</v>
      </c>
      <c r="B29" s="56" t="s">
        <v>104</v>
      </c>
      <c r="C29" s="84">
        <v>15000</v>
      </c>
      <c r="D29" s="84">
        <v>15000</v>
      </c>
      <c r="E29" s="84">
        <v>16736.189999999999</v>
      </c>
      <c r="F29" s="84"/>
    </row>
    <row r="30" spans="1:6" x14ac:dyDescent="0.2">
      <c r="A30" s="55" t="s">
        <v>105</v>
      </c>
      <c r="B30" s="56" t="s">
        <v>106</v>
      </c>
      <c r="C30" s="84">
        <v>25500</v>
      </c>
      <c r="D30" s="84">
        <v>25500</v>
      </c>
      <c r="E30" s="84">
        <v>15344.73</v>
      </c>
      <c r="F30" s="84"/>
    </row>
    <row r="31" spans="1:6" x14ac:dyDescent="0.2">
      <c r="A31" s="55" t="s">
        <v>107</v>
      </c>
      <c r="B31" s="56" t="s">
        <v>108</v>
      </c>
      <c r="C31" s="84">
        <v>400</v>
      </c>
      <c r="D31" s="84">
        <v>400</v>
      </c>
      <c r="E31" s="84">
        <v>191.9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69220</v>
      </c>
      <c r="D32" s="83">
        <f>D33+D34+D35+D36+D37+D38+D39+D40+D41</f>
        <v>68050</v>
      </c>
      <c r="E32" s="83">
        <f>E33+E34+E35+E36+E37+E38+E39+E40+E41</f>
        <v>63986.06</v>
      </c>
      <c r="F32" s="83">
        <f>(E32*100)/D32</f>
        <v>94.028008817046285</v>
      </c>
    </row>
    <row r="33" spans="1:6" x14ac:dyDescent="0.2">
      <c r="A33" s="55" t="s">
        <v>111</v>
      </c>
      <c r="B33" s="56" t="s">
        <v>112</v>
      </c>
      <c r="C33" s="84">
        <v>23850</v>
      </c>
      <c r="D33" s="84">
        <v>27850</v>
      </c>
      <c r="E33" s="84">
        <v>29968.05</v>
      </c>
      <c r="F33" s="84"/>
    </row>
    <row r="34" spans="1:6" x14ac:dyDescent="0.2">
      <c r="A34" s="55" t="s">
        <v>113</v>
      </c>
      <c r="B34" s="56" t="s">
        <v>114</v>
      </c>
      <c r="C34" s="84">
        <v>10000</v>
      </c>
      <c r="D34" s="84">
        <v>7000</v>
      </c>
      <c r="E34" s="84">
        <v>3590.52</v>
      </c>
      <c r="F34" s="84"/>
    </row>
    <row r="35" spans="1:6" x14ac:dyDescent="0.2">
      <c r="A35" s="55" t="s">
        <v>115</v>
      </c>
      <c r="B35" s="56" t="s">
        <v>116</v>
      </c>
      <c r="C35" s="84">
        <v>1000</v>
      </c>
      <c r="D35" s="84">
        <v>1830</v>
      </c>
      <c r="E35" s="84">
        <v>1637.44</v>
      </c>
      <c r="F35" s="84"/>
    </row>
    <row r="36" spans="1:6" x14ac:dyDescent="0.2">
      <c r="A36" s="55" t="s">
        <v>117</v>
      </c>
      <c r="B36" s="56" t="s">
        <v>118</v>
      </c>
      <c r="C36" s="84">
        <v>17500</v>
      </c>
      <c r="D36" s="84">
        <v>14500</v>
      </c>
      <c r="E36" s="84">
        <v>9366.6200000000008</v>
      </c>
      <c r="F36" s="84"/>
    </row>
    <row r="37" spans="1:6" x14ac:dyDescent="0.2">
      <c r="A37" s="55" t="s">
        <v>119</v>
      </c>
      <c r="B37" s="56" t="s">
        <v>120</v>
      </c>
      <c r="C37" s="84">
        <v>5000</v>
      </c>
      <c r="D37" s="84">
        <v>5000</v>
      </c>
      <c r="E37" s="84">
        <v>6096.46</v>
      </c>
      <c r="F37" s="84"/>
    </row>
    <row r="38" spans="1:6" x14ac:dyDescent="0.2">
      <c r="A38" s="55" t="s">
        <v>121</v>
      </c>
      <c r="B38" s="56" t="s">
        <v>122</v>
      </c>
      <c r="C38" s="84">
        <v>1200</v>
      </c>
      <c r="D38" s="84">
        <v>1200</v>
      </c>
      <c r="E38" s="84">
        <v>2741.16</v>
      </c>
      <c r="F38" s="84"/>
    </row>
    <row r="39" spans="1:6" x14ac:dyDescent="0.2">
      <c r="A39" s="55" t="s">
        <v>123</v>
      </c>
      <c r="B39" s="56" t="s">
        <v>124</v>
      </c>
      <c r="C39" s="84">
        <v>600</v>
      </c>
      <c r="D39" s="84">
        <v>600</v>
      </c>
      <c r="E39" s="84">
        <v>0</v>
      </c>
      <c r="F39" s="84"/>
    </row>
    <row r="40" spans="1:6" x14ac:dyDescent="0.2">
      <c r="A40" s="55" t="s">
        <v>125</v>
      </c>
      <c r="B40" s="56" t="s">
        <v>126</v>
      </c>
      <c r="C40" s="84">
        <v>70</v>
      </c>
      <c r="D40" s="84">
        <v>70</v>
      </c>
      <c r="E40" s="84">
        <v>19.920000000000002</v>
      </c>
      <c r="F40" s="84"/>
    </row>
    <row r="41" spans="1:6" x14ac:dyDescent="0.2">
      <c r="A41" s="55" t="s">
        <v>127</v>
      </c>
      <c r="B41" s="56" t="s">
        <v>128</v>
      </c>
      <c r="C41" s="84">
        <v>10000</v>
      </c>
      <c r="D41" s="84">
        <v>10000</v>
      </c>
      <c r="E41" s="84">
        <v>10565.89</v>
      </c>
      <c r="F41" s="84"/>
    </row>
    <row r="42" spans="1:6" x14ac:dyDescent="0.2">
      <c r="A42" s="53" t="s">
        <v>129</v>
      </c>
      <c r="B42" s="54" t="s">
        <v>130</v>
      </c>
      <c r="C42" s="83">
        <f>C43+C44+C45+C46+C47</f>
        <v>3275</v>
      </c>
      <c r="D42" s="83">
        <f>D43+D44+D45+D46+D47</f>
        <v>3425</v>
      </c>
      <c r="E42" s="83">
        <f>E43+E44+E45+E46+E47</f>
        <v>3022.86</v>
      </c>
      <c r="F42" s="83">
        <f>(E42*100)/D42</f>
        <v>88.258686131386867</v>
      </c>
    </row>
    <row r="43" spans="1:6" x14ac:dyDescent="0.2">
      <c r="A43" s="55" t="s">
        <v>131</v>
      </c>
      <c r="B43" s="56" t="s">
        <v>132</v>
      </c>
      <c r="C43" s="84">
        <v>500</v>
      </c>
      <c r="D43" s="84">
        <v>500</v>
      </c>
      <c r="E43" s="84">
        <v>529.32000000000005</v>
      </c>
      <c r="F43" s="84"/>
    </row>
    <row r="44" spans="1:6" x14ac:dyDescent="0.2">
      <c r="A44" s="55" t="s">
        <v>133</v>
      </c>
      <c r="B44" s="56" t="s">
        <v>134</v>
      </c>
      <c r="C44" s="84">
        <v>650</v>
      </c>
      <c r="D44" s="84">
        <v>650</v>
      </c>
      <c r="E44" s="84">
        <v>451.44</v>
      </c>
      <c r="F44" s="84"/>
    </row>
    <row r="45" spans="1:6" x14ac:dyDescent="0.2">
      <c r="A45" s="55" t="s">
        <v>135</v>
      </c>
      <c r="B45" s="56" t="s">
        <v>136</v>
      </c>
      <c r="C45" s="84">
        <v>2000</v>
      </c>
      <c r="D45" s="84">
        <v>2000</v>
      </c>
      <c r="E45" s="84">
        <v>1848</v>
      </c>
      <c r="F45" s="84"/>
    </row>
    <row r="46" spans="1:6" x14ac:dyDescent="0.2">
      <c r="A46" s="55" t="s">
        <v>137</v>
      </c>
      <c r="B46" s="56" t="s">
        <v>138</v>
      </c>
      <c r="C46" s="84">
        <v>25</v>
      </c>
      <c r="D46" s="84">
        <v>25</v>
      </c>
      <c r="E46" s="84">
        <v>0</v>
      </c>
      <c r="F46" s="84"/>
    </row>
    <row r="47" spans="1:6" x14ac:dyDescent="0.2">
      <c r="A47" s="55" t="s">
        <v>139</v>
      </c>
      <c r="B47" s="56" t="s">
        <v>130</v>
      </c>
      <c r="C47" s="84">
        <v>100</v>
      </c>
      <c r="D47" s="84">
        <v>250</v>
      </c>
      <c r="E47" s="84">
        <v>194.1</v>
      </c>
      <c r="F47" s="84"/>
    </row>
    <row r="48" spans="1:6" x14ac:dyDescent="0.2">
      <c r="A48" s="51" t="s">
        <v>140</v>
      </c>
      <c r="B48" s="52" t="s">
        <v>141</v>
      </c>
      <c r="C48" s="82">
        <f>C49+C51</f>
        <v>1270</v>
      </c>
      <c r="D48" s="82">
        <f>D49+D51</f>
        <v>1521.1399999999999</v>
      </c>
      <c r="E48" s="82">
        <f>E49+E51</f>
        <v>1521.1399999999999</v>
      </c>
      <c r="F48" s="81">
        <f>(E48*100)/D48</f>
        <v>100.00000000000001</v>
      </c>
    </row>
    <row r="49" spans="1:6" x14ac:dyDescent="0.2">
      <c r="A49" s="53" t="s">
        <v>142</v>
      </c>
      <c r="B49" s="54" t="s">
        <v>143</v>
      </c>
      <c r="C49" s="83">
        <f>C50</f>
        <v>850</v>
      </c>
      <c r="D49" s="83">
        <f>D50</f>
        <v>850</v>
      </c>
      <c r="E49" s="83">
        <f>E50</f>
        <v>786.52</v>
      </c>
      <c r="F49" s="83">
        <f>(E49*100)/D49</f>
        <v>92.531764705882352</v>
      </c>
    </row>
    <row r="50" spans="1:6" ht="25.5" x14ac:dyDescent="0.2">
      <c r="A50" s="55" t="s">
        <v>144</v>
      </c>
      <c r="B50" s="56" t="s">
        <v>145</v>
      </c>
      <c r="C50" s="84">
        <v>850</v>
      </c>
      <c r="D50" s="84">
        <v>850</v>
      </c>
      <c r="E50" s="84">
        <v>786.52</v>
      </c>
      <c r="F50" s="84"/>
    </row>
    <row r="51" spans="1:6" x14ac:dyDescent="0.2">
      <c r="A51" s="53" t="s">
        <v>146</v>
      </c>
      <c r="B51" s="54" t="s">
        <v>147</v>
      </c>
      <c r="C51" s="83">
        <f>C52+C53</f>
        <v>420</v>
      </c>
      <c r="D51" s="83">
        <f>D52+D53</f>
        <v>671.14</v>
      </c>
      <c r="E51" s="83">
        <f>E52+E53</f>
        <v>734.62</v>
      </c>
      <c r="F51" s="83">
        <f>(E51*100)/D51</f>
        <v>109.45853324194654</v>
      </c>
    </row>
    <row r="52" spans="1:6" x14ac:dyDescent="0.2">
      <c r="A52" s="55" t="s">
        <v>148</v>
      </c>
      <c r="B52" s="56" t="s">
        <v>149</v>
      </c>
      <c r="C52" s="84">
        <v>400</v>
      </c>
      <c r="D52" s="84">
        <v>631.14</v>
      </c>
      <c r="E52" s="84">
        <v>703.59</v>
      </c>
      <c r="F52" s="84"/>
    </row>
    <row r="53" spans="1:6" x14ac:dyDescent="0.2">
      <c r="A53" s="55" t="s">
        <v>150</v>
      </c>
      <c r="B53" s="56" t="s">
        <v>151</v>
      </c>
      <c r="C53" s="84">
        <v>20</v>
      </c>
      <c r="D53" s="84">
        <v>40</v>
      </c>
      <c r="E53" s="84">
        <v>31.03</v>
      </c>
      <c r="F53" s="84"/>
    </row>
    <row r="54" spans="1:6" x14ac:dyDescent="0.2">
      <c r="A54" s="49" t="s">
        <v>152</v>
      </c>
      <c r="B54" s="50" t="s">
        <v>153</v>
      </c>
      <c r="C54" s="80">
        <f>C55</f>
        <v>6800</v>
      </c>
      <c r="D54" s="80">
        <f>D55</f>
        <v>6800</v>
      </c>
      <c r="E54" s="80">
        <f>E55</f>
        <v>4978.8100000000004</v>
      </c>
      <c r="F54" s="81">
        <f>(E54*100)/D54</f>
        <v>73.21779411764706</v>
      </c>
    </row>
    <row r="55" spans="1:6" x14ac:dyDescent="0.2">
      <c r="A55" s="51" t="s">
        <v>154</v>
      </c>
      <c r="B55" s="52" t="s">
        <v>155</v>
      </c>
      <c r="C55" s="82">
        <f>C56+C60</f>
        <v>6800</v>
      </c>
      <c r="D55" s="82">
        <f>D56+D60</f>
        <v>6800</v>
      </c>
      <c r="E55" s="82">
        <f>E56+E60</f>
        <v>4978.8100000000004</v>
      </c>
      <c r="F55" s="81">
        <f>(E55*100)/D55</f>
        <v>73.21779411764706</v>
      </c>
    </row>
    <row r="56" spans="1:6" x14ac:dyDescent="0.2">
      <c r="A56" s="53" t="s">
        <v>156</v>
      </c>
      <c r="B56" s="54" t="s">
        <v>157</v>
      </c>
      <c r="C56" s="83">
        <f>C57+C58+C59</f>
        <v>2400</v>
      </c>
      <c r="D56" s="83">
        <f>D57+D58+D59</f>
        <v>2400</v>
      </c>
      <c r="E56" s="83">
        <f>E57+E58+E59</f>
        <v>1005.3</v>
      </c>
      <c r="F56" s="83">
        <f>(E56*100)/D56</f>
        <v>41.887500000000003</v>
      </c>
    </row>
    <row r="57" spans="1:6" x14ac:dyDescent="0.2">
      <c r="A57" s="55" t="s">
        <v>158</v>
      </c>
      <c r="B57" s="56" t="s">
        <v>159</v>
      </c>
      <c r="C57" s="84">
        <v>1500</v>
      </c>
      <c r="D57" s="84">
        <v>1500</v>
      </c>
      <c r="E57" s="84">
        <v>856.25</v>
      </c>
      <c r="F57" s="84"/>
    </row>
    <row r="58" spans="1:6" x14ac:dyDescent="0.2">
      <c r="A58" s="55" t="s">
        <v>160</v>
      </c>
      <c r="B58" s="56" t="s">
        <v>161</v>
      </c>
      <c r="C58" s="84">
        <v>700</v>
      </c>
      <c r="D58" s="84">
        <v>700</v>
      </c>
      <c r="E58" s="84">
        <v>149.05000000000001</v>
      </c>
      <c r="F58" s="84"/>
    </row>
    <row r="59" spans="1:6" x14ac:dyDescent="0.2">
      <c r="A59" s="55" t="s">
        <v>162</v>
      </c>
      <c r="B59" s="56" t="s">
        <v>163</v>
      </c>
      <c r="C59" s="84">
        <v>200</v>
      </c>
      <c r="D59" s="84">
        <v>200</v>
      </c>
      <c r="E59" s="84">
        <v>0</v>
      </c>
      <c r="F59" s="84"/>
    </row>
    <row r="60" spans="1:6" x14ac:dyDescent="0.2">
      <c r="A60" s="53" t="s">
        <v>164</v>
      </c>
      <c r="B60" s="54" t="s">
        <v>165</v>
      </c>
      <c r="C60" s="83">
        <f>C61</f>
        <v>4400</v>
      </c>
      <c r="D60" s="83">
        <f>D61</f>
        <v>4400</v>
      </c>
      <c r="E60" s="83">
        <f>E61</f>
        <v>3973.51</v>
      </c>
      <c r="F60" s="83">
        <f>(E60*100)/D60</f>
        <v>90.30704545454546</v>
      </c>
    </row>
    <row r="61" spans="1:6" x14ac:dyDescent="0.2">
      <c r="A61" s="55" t="s">
        <v>166</v>
      </c>
      <c r="B61" s="56" t="s">
        <v>167</v>
      </c>
      <c r="C61" s="84">
        <v>4400</v>
      </c>
      <c r="D61" s="84">
        <v>4400</v>
      </c>
      <c r="E61" s="84">
        <v>3973.51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930045</v>
      </c>
      <c r="D62" s="80">
        <f t="shared" si="0"/>
        <v>1048827.58</v>
      </c>
      <c r="E62" s="80">
        <f t="shared" si="0"/>
        <v>1029964.0800000001</v>
      </c>
      <c r="F62" s="81">
        <f>(E62*100)/D62</f>
        <v>98.201467966736715</v>
      </c>
    </row>
    <row r="63" spans="1:6" x14ac:dyDescent="0.2">
      <c r="A63" s="51" t="s">
        <v>64</v>
      </c>
      <c r="B63" s="52" t="s">
        <v>65</v>
      </c>
      <c r="C63" s="82">
        <f t="shared" si="0"/>
        <v>930045</v>
      </c>
      <c r="D63" s="82">
        <f t="shared" si="0"/>
        <v>1048827.58</v>
      </c>
      <c r="E63" s="82">
        <f t="shared" si="0"/>
        <v>1029964.0800000001</v>
      </c>
      <c r="F63" s="81">
        <f>(E63*100)/D63</f>
        <v>98.201467966736715</v>
      </c>
    </row>
    <row r="64" spans="1:6" ht="25.5" x14ac:dyDescent="0.2">
      <c r="A64" s="53" t="s">
        <v>66</v>
      </c>
      <c r="B64" s="54" t="s">
        <v>67</v>
      </c>
      <c r="C64" s="83">
        <f>C65+C66</f>
        <v>930045</v>
      </c>
      <c r="D64" s="83">
        <f>D65+D66</f>
        <v>1048827.58</v>
      </c>
      <c r="E64" s="83">
        <f>E65+E66</f>
        <v>1029964.0800000001</v>
      </c>
      <c r="F64" s="83">
        <f>(E64*100)/D64</f>
        <v>98.201467966736715</v>
      </c>
    </row>
    <row r="65" spans="1:6" x14ac:dyDescent="0.2">
      <c r="A65" s="55" t="s">
        <v>68</v>
      </c>
      <c r="B65" s="56" t="s">
        <v>69</v>
      </c>
      <c r="C65" s="84">
        <v>923245</v>
      </c>
      <c r="D65" s="84">
        <v>1042027.58</v>
      </c>
      <c r="E65" s="84">
        <v>1024985.27</v>
      </c>
      <c r="F65" s="84"/>
    </row>
    <row r="66" spans="1:6" ht="25.5" x14ac:dyDescent="0.2">
      <c r="A66" s="55" t="s">
        <v>70</v>
      </c>
      <c r="B66" s="56" t="s">
        <v>71</v>
      </c>
      <c r="C66" s="84">
        <v>6800</v>
      </c>
      <c r="D66" s="84">
        <v>6800</v>
      </c>
      <c r="E66" s="84">
        <v>4978.8100000000004</v>
      </c>
      <c r="F66" s="84"/>
    </row>
    <row r="67" spans="1:6" x14ac:dyDescent="0.2">
      <c r="A67" s="48" t="s">
        <v>74</v>
      </c>
      <c r="B67" s="48" t="s">
        <v>188</v>
      </c>
      <c r="C67" s="78">
        <f>C68+C72</f>
        <v>500</v>
      </c>
      <c r="D67" s="78">
        <f>D68+D72</f>
        <v>500</v>
      </c>
      <c r="E67" s="78">
        <f>E68+E72</f>
        <v>249.7</v>
      </c>
      <c r="F67" s="79">
        <f>(E67*100)/D67</f>
        <v>49.94</v>
      </c>
    </row>
    <row r="68" spans="1:6" x14ac:dyDescent="0.2">
      <c r="A68" s="49" t="s">
        <v>72</v>
      </c>
      <c r="B68" s="50" t="s">
        <v>73</v>
      </c>
      <c r="C68" s="80">
        <f t="shared" ref="C68:E70" si="1">C69</f>
        <v>50</v>
      </c>
      <c r="D68" s="80">
        <f t="shared" si="1"/>
        <v>50</v>
      </c>
      <c r="E68" s="80">
        <f t="shared" si="1"/>
        <v>249.7</v>
      </c>
      <c r="F68" s="81">
        <f>(E68*100)/D68</f>
        <v>499.4</v>
      </c>
    </row>
    <row r="69" spans="1:6" x14ac:dyDescent="0.2">
      <c r="A69" s="51" t="s">
        <v>89</v>
      </c>
      <c r="B69" s="52" t="s">
        <v>90</v>
      </c>
      <c r="C69" s="82">
        <f t="shared" si="1"/>
        <v>50</v>
      </c>
      <c r="D69" s="82">
        <f t="shared" si="1"/>
        <v>50</v>
      </c>
      <c r="E69" s="82">
        <f t="shared" si="1"/>
        <v>249.7</v>
      </c>
      <c r="F69" s="81">
        <f>(E69*100)/D69</f>
        <v>499.4</v>
      </c>
    </row>
    <row r="70" spans="1:6" x14ac:dyDescent="0.2">
      <c r="A70" s="53" t="s">
        <v>101</v>
      </c>
      <c r="B70" s="54" t="s">
        <v>102</v>
      </c>
      <c r="C70" s="83">
        <f t="shared" si="1"/>
        <v>50</v>
      </c>
      <c r="D70" s="83">
        <f t="shared" si="1"/>
        <v>50</v>
      </c>
      <c r="E70" s="83">
        <f t="shared" si="1"/>
        <v>249.7</v>
      </c>
      <c r="F70" s="83">
        <f>(E70*100)/D70</f>
        <v>499.4</v>
      </c>
    </row>
    <row r="71" spans="1:6" x14ac:dyDescent="0.2">
      <c r="A71" s="55" t="s">
        <v>103</v>
      </c>
      <c r="B71" s="56" t="s">
        <v>104</v>
      </c>
      <c r="C71" s="84">
        <v>50</v>
      </c>
      <c r="D71" s="84">
        <v>50</v>
      </c>
      <c r="E71" s="84">
        <v>249.7</v>
      </c>
      <c r="F71" s="84"/>
    </row>
    <row r="72" spans="1:6" x14ac:dyDescent="0.2">
      <c r="A72" s="49" t="s">
        <v>152</v>
      </c>
      <c r="B72" s="50" t="s">
        <v>153</v>
      </c>
      <c r="C72" s="80">
        <f t="shared" ref="C72:E73" si="2">C73</f>
        <v>450</v>
      </c>
      <c r="D72" s="80">
        <f t="shared" si="2"/>
        <v>450</v>
      </c>
      <c r="E72" s="80">
        <f t="shared" si="2"/>
        <v>0</v>
      </c>
      <c r="F72" s="81">
        <f>(E72*100)/D72</f>
        <v>0</v>
      </c>
    </row>
    <row r="73" spans="1:6" x14ac:dyDescent="0.2">
      <c r="A73" s="51" t="s">
        <v>154</v>
      </c>
      <c r="B73" s="52" t="s">
        <v>155</v>
      </c>
      <c r="C73" s="82">
        <f t="shared" si="2"/>
        <v>450</v>
      </c>
      <c r="D73" s="82">
        <f t="shared" si="2"/>
        <v>450</v>
      </c>
      <c r="E73" s="82">
        <f t="shared" si="2"/>
        <v>0</v>
      </c>
      <c r="F73" s="81">
        <f>(E73*100)/D73</f>
        <v>0</v>
      </c>
    </row>
    <row r="74" spans="1:6" x14ac:dyDescent="0.2">
      <c r="A74" s="53" t="s">
        <v>156</v>
      </c>
      <c r="B74" s="54" t="s">
        <v>157</v>
      </c>
      <c r="C74" s="83">
        <f>C75+C76</f>
        <v>450</v>
      </c>
      <c r="D74" s="83">
        <f>D75+D76</f>
        <v>450</v>
      </c>
      <c r="E74" s="83">
        <f>E75+E76</f>
        <v>0</v>
      </c>
      <c r="F74" s="83">
        <f>(E74*100)/D74</f>
        <v>0</v>
      </c>
    </row>
    <row r="75" spans="1:6" x14ac:dyDescent="0.2">
      <c r="A75" s="55" t="s">
        <v>160</v>
      </c>
      <c r="B75" s="56" t="s">
        <v>161</v>
      </c>
      <c r="C75" s="84">
        <v>250</v>
      </c>
      <c r="D75" s="84">
        <v>250</v>
      </c>
      <c r="E75" s="84">
        <v>0</v>
      </c>
      <c r="F75" s="84"/>
    </row>
    <row r="76" spans="1:6" x14ac:dyDescent="0.2">
      <c r="A76" s="55" t="s">
        <v>162</v>
      </c>
      <c r="B76" s="56" t="s">
        <v>163</v>
      </c>
      <c r="C76" s="84">
        <v>200</v>
      </c>
      <c r="D76" s="84">
        <v>200</v>
      </c>
      <c r="E76" s="84">
        <v>0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3">C78</f>
        <v>500</v>
      </c>
      <c r="D77" s="80">
        <f t="shared" si="3"/>
        <v>500</v>
      </c>
      <c r="E77" s="80">
        <f t="shared" si="3"/>
        <v>60.86</v>
      </c>
      <c r="F77" s="81">
        <f>(E77*100)/D77</f>
        <v>12.172000000000001</v>
      </c>
    </row>
    <row r="78" spans="1:6" x14ac:dyDescent="0.2">
      <c r="A78" s="51" t="s">
        <v>58</v>
      </c>
      <c r="B78" s="52" t="s">
        <v>59</v>
      </c>
      <c r="C78" s="82">
        <f t="shared" si="3"/>
        <v>500</v>
      </c>
      <c r="D78" s="82">
        <f t="shared" si="3"/>
        <v>500</v>
      </c>
      <c r="E78" s="82">
        <f t="shared" si="3"/>
        <v>60.86</v>
      </c>
      <c r="F78" s="81">
        <f>(E78*100)/D78</f>
        <v>12.172000000000001</v>
      </c>
    </row>
    <row r="79" spans="1:6" x14ac:dyDescent="0.2">
      <c r="A79" s="53" t="s">
        <v>60</v>
      </c>
      <c r="B79" s="54" t="s">
        <v>61</v>
      </c>
      <c r="C79" s="83">
        <f t="shared" si="3"/>
        <v>500</v>
      </c>
      <c r="D79" s="83">
        <f t="shared" si="3"/>
        <v>500</v>
      </c>
      <c r="E79" s="83">
        <f t="shared" si="3"/>
        <v>60.86</v>
      </c>
      <c r="F79" s="83">
        <f>(E79*100)/D79</f>
        <v>12.172000000000001</v>
      </c>
    </row>
    <row r="80" spans="1:6" x14ac:dyDescent="0.2">
      <c r="A80" s="55" t="s">
        <v>62</v>
      </c>
      <c r="B80" s="56" t="s">
        <v>63</v>
      </c>
      <c r="C80" s="84">
        <v>500</v>
      </c>
      <c r="D80" s="84">
        <v>500</v>
      </c>
      <c r="E80" s="84">
        <v>60.86</v>
      </c>
      <c r="F80" s="84"/>
    </row>
    <row r="81" spans="1:6" x14ac:dyDescent="0.2">
      <c r="A81" s="48" t="s">
        <v>181</v>
      </c>
      <c r="B81" s="48" t="s">
        <v>189</v>
      </c>
      <c r="C81" s="78">
        <f t="shared" ref="C81:E84" si="4">C82</f>
        <v>35</v>
      </c>
      <c r="D81" s="78">
        <f t="shared" si="4"/>
        <v>35</v>
      </c>
      <c r="E81" s="78">
        <f t="shared" si="4"/>
        <v>0</v>
      </c>
      <c r="F81" s="79">
        <f>(E81*100)/D81</f>
        <v>0</v>
      </c>
    </row>
    <row r="82" spans="1:6" x14ac:dyDescent="0.2">
      <c r="A82" s="49" t="s">
        <v>72</v>
      </c>
      <c r="B82" s="50" t="s">
        <v>73</v>
      </c>
      <c r="C82" s="80">
        <f t="shared" si="4"/>
        <v>35</v>
      </c>
      <c r="D82" s="80">
        <f t="shared" si="4"/>
        <v>35</v>
      </c>
      <c r="E82" s="80">
        <f t="shared" si="4"/>
        <v>0</v>
      </c>
      <c r="F82" s="81">
        <f>(E82*100)/D82</f>
        <v>0</v>
      </c>
    </row>
    <row r="83" spans="1:6" x14ac:dyDescent="0.2">
      <c r="A83" s="51" t="s">
        <v>89</v>
      </c>
      <c r="B83" s="52" t="s">
        <v>90</v>
      </c>
      <c r="C83" s="82">
        <f t="shared" si="4"/>
        <v>35</v>
      </c>
      <c r="D83" s="82">
        <f t="shared" si="4"/>
        <v>35</v>
      </c>
      <c r="E83" s="82">
        <f t="shared" si="4"/>
        <v>0</v>
      </c>
      <c r="F83" s="81">
        <f>(E83*100)/D83</f>
        <v>0</v>
      </c>
    </row>
    <row r="84" spans="1:6" x14ac:dyDescent="0.2">
      <c r="A84" s="53" t="s">
        <v>109</v>
      </c>
      <c r="B84" s="54" t="s">
        <v>110</v>
      </c>
      <c r="C84" s="83">
        <f t="shared" si="4"/>
        <v>35</v>
      </c>
      <c r="D84" s="83">
        <f t="shared" si="4"/>
        <v>35</v>
      </c>
      <c r="E84" s="83">
        <f t="shared" si="4"/>
        <v>0</v>
      </c>
      <c r="F84" s="83">
        <f>(E84*100)/D84</f>
        <v>0</v>
      </c>
    </row>
    <row r="85" spans="1:6" x14ac:dyDescent="0.2">
      <c r="A85" s="55" t="s">
        <v>111</v>
      </c>
      <c r="B85" s="56" t="s">
        <v>112</v>
      </c>
      <c r="C85" s="84">
        <v>35</v>
      </c>
      <c r="D85" s="84">
        <v>35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5">C87</f>
        <v>35</v>
      </c>
      <c r="D86" s="80">
        <f t="shared" si="5"/>
        <v>35</v>
      </c>
      <c r="E86" s="80">
        <f t="shared" si="5"/>
        <v>0</v>
      </c>
      <c r="F86" s="81">
        <f>(E86*100)/D86</f>
        <v>0</v>
      </c>
    </row>
    <row r="87" spans="1:6" x14ac:dyDescent="0.2">
      <c r="A87" s="51" t="s">
        <v>52</v>
      </c>
      <c r="B87" s="52" t="s">
        <v>53</v>
      </c>
      <c r="C87" s="82">
        <f t="shared" si="5"/>
        <v>35</v>
      </c>
      <c r="D87" s="82">
        <f t="shared" si="5"/>
        <v>35</v>
      </c>
      <c r="E87" s="82">
        <f t="shared" si="5"/>
        <v>0</v>
      </c>
      <c r="F87" s="81">
        <f>(E87*100)/D87</f>
        <v>0</v>
      </c>
    </row>
    <row r="88" spans="1:6" x14ac:dyDescent="0.2">
      <c r="A88" s="53" t="s">
        <v>54</v>
      </c>
      <c r="B88" s="54" t="s">
        <v>55</v>
      </c>
      <c r="C88" s="83">
        <f t="shared" si="5"/>
        <v>35</v>
      </c>
      <c r="D88" s="83">
        <f t="shared" si="5"/>
        <v>35</v>
      </c>
      <c r="E88" s="83">
        <f t="shared" si="5"/>
        <v>0</v>
      </c>
      <c r="F88" s="83">
        <f>(E88*100)/D88</f>
        <v>0</v>
      </c>
    </row>
    <row r="89" spans="1:6" x14ac:dyDescent="0.2">
      <c r="A89" s="55" t="s">
        <v>56</v>
      </c>
      <c r="B89" s="56" t="s">
        <v>57</v>
      </c>
      <c r="C89" s="84">
        <v>35</v>
      </c>
      <c r="D89" s="84">
        <v>35</v>
      </c>
      <c r="E89" s="84">
        <v>0</v>
      </c>
      <c r="F89" s="84"/>
    </row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