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jankovic\Desktop\Izvršenje financijskog plana\"/>
    </mc:Choice>
  </mc:AlternateContent>
  <bookViews>
    <workbookView xWindow="57480" yWindow="-120" windowWidth="29040" windowHeight="1572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Titles" localSheetId="6">'Posebni dio'!$11:$11</definedName>
    <definedName name="_xlnm.Print_Area" localSheetId="1">' Račun prihoda i rashoda'!$B$1:$I$22</definedName>
    <definedName name="_xlnm.Print_Area" localSheetId="6">'Posebni dio'!$A$1:$F$84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/>
  <c r="G15" i="1"/>
  <c r="H15" i="1"/>
  <c r="H16" i="1" s="1"/>
  <c r="H27" i="1" s="1"/>
  <c r="I15" i="1"/>
  <c r="J15" i="1"/>
  <c r="J16" i="1" s="1"/>
  <c r="I16" i="1"/>
  <c r="I27" i="1"/>
  <c r="G16" i="1" l="1"/>
  <c r="K16" i="1"/>
  <c r="L16" i="1"/>
  <c r="J27" i="1"/>
  <c r="L15" i="1"/>
  <c r="K15" i="1"/>
  <c r="L27" i="1"/>
  <c r="L26" i="1"/>
  <c r="K26" i="1"/>
  <c r="H26" i="1"/>
  <c r="I26" i="1"/>
  <c r="J26" i="1"/>
  <c r="G26" i="1"/>
  <c r="L23" i="1"/>
  <c r="K23" i="1"/>
  <c r="H23" i="1"/>
  <c r="I23" i="1"/>
  <c r="J23" i="1"/>
  <c r="G23" i="1"/>
  <c r="G27" i="1" l="1"/>
  <c r="K27" i="1" s="1"/>
  <c r="E83" i="15"/>
  <c r="F83" i="15" s="1"/>
  <c r="D83" i="15"/>
  <c r="C83" i="15"/>
  <c r="E82" i="15"/>
  <c r="F82" i="15" s="1"/>
  <c r="D82" i="15"/>
  <c r="C82" i="15"/>
  <c r="C81" i="15" s="1"/>
  <c r="D81" i="15"/>
  <c r="E79" i="15"/>
  <c r="F79" i="15" s="1"/>
  <c r="D79" i="15"/>
  <c r="C79" i="15"/>
  <c r="E78" i="15"/>
  <c r="F78" i="15" s="1"/>
  <c r="D78" i="15"/>
  <c r="C78" i="15"/>
  <c r="C77" i="15" s="1"/>
  <c r="C76" i="15" s="1"/>
  <c r="C9" i="15" s="1"/>
  <c r="E77" i="15"/>
  <c r="E76" i="15" s="1"/>
  <c r="D77" i="15"/>
  <c r="D76" i="15" s="1"/>
  <c r="D9" i="15" s="1"/>
  <c r="E74" i="15"/>
  <c r="F74" i="15" s="1"/>
  <c r="D74" i="15"/>
  <c r="C74" i="15"/>
  <c r="C73" i="15" s="1"/>
  <c r="C72" i="15" s="1"/>
  <c r="E73" i="15"/>
  <c r="E72" i="15" s="1"/>
  <c r="D73" i="15"/>
  <c r="D72" i="15" s="1"/>
  <c r="E70" i="15"/>
  <c r="F70" i="15" s="1"/>
  <c r="D70" i="15"/>
  <c r="C70" i="15"/>
  <c r="E68" i="15"/>
  <c r="F68" i="15" s="1"/>
  <c r="D68" i="15"/>
  <c r="D67" i="15" s="1"/>
  <c r="D66" i="15" s="1"/>
  <c r="D65" i="15" s="1"/>
  <c r="D8" i="15" s="1"/>
  <c r="C68" i="15"/>
  <c r="C67" i="15" s="1"/>
  <c r="C66" i="15" s="1"/>
  <c r="C65" i="15" s="1"/>
  <c r="C8" i="15" s="1"/>
  <c r="E62" i="15"/>
  <c r="F62" i="15" s="1"/>
  <c r="D62" i="15"/>
  <c r="C62" i="15"/>
  <c r="C61" i="15" s="1"/>
  <c r="C60" i="15" s="1"/>
  <c r="E61" i="15"/>
  <c r="F61" i="15" s="1"/>
  <c r="D61" i="15"/>
  <c r="E60" i="15"/>
  <c r="F60" i="15" s="1"/>
  <c r="D60" i="15"/>
  <c r="F58" i="15"/>
  <c r="E58" i="15"/>
  <c r="D58" i="15"/>
  <c r="C58" i="15"/>
  <c r="E56" i="15"/>
  <c r="F56" i="15" s="1"/>
  <c r="D56" i="15"/>
  <c r="C56" i="15"/>
  <c r="E55" i="15"/>
  <c r="E54" i="15" s="1"/>
  <c r="D55" i="15"/>
  <c r="D54" i="15" s="1"/>
  <c r="C55" i="15"/>
  <c r="C54" i="15" s="1"/>
  <c r="E52" i="15"/>
  <c r="F52" i="15" s="1"/>
  <c r="D52" i="15"/>
  <c r="C52" i="15"/>
  <c r="E50" i="15"/>
  <c r="E49" i="15" s="1"/>
  <c r="F49" i="15" s="1"/>
  <c r="D50" i="15"/>
  <c r="D49" i="15" s="1"/>
  <c r="C50" i="15"/>
  <c r="C49" i="15" s="1"/>
  <c r="E44" i="15"/>
  <c r="F44" i="15" s="1"/>
  <c r="D44" i="15"/>
  <c r="C44" i="15"/>
  <c r="E42" i="15"/>
  <c r="F42" i="15" s="1"/>
  <c r="D42" i="15"/>
  <c r="C42" i="15"/>
  <c r="F32" i="15"/>
  <c r="E32" i="15"/>
  <c r="D32" i="15"/>
  <c r="C32" i="15"/>
  <c r="E28" i="15"/>
  <c r="F28" i="15" s="1"/>
  <c r="D28" i="15"/>
  <c r="C28" i="15"/>
  <c r="E23" i="15"/>
  <c r="E22" i="15" s="1"/>
  <c r="D23" i="15"/>
  <c r="D22" i="15" s="1"/>
  <c r="C23" i="15"/>
  <c r="C22" i="15" s="1"/>
  <c r="E20" i="15"/>
  <c r="F20" i="15" s="1"/>
  <c r="D20" i="15"/>
  <c r="C20" i="15"/>
  <c r="E18" i="15"/>
  <c r="F18" i="15" s="1"/>
  <c r="D18" i="15"/>
  <c r="C18" i="15"/>
  <c r="C14" i="15" s="1"/>
  <c r="C13" i="15" s="1"/>
  <c r="C12" i="15" s="1"/>
  <c r="C7" i="15" s="1"/>
  <c r="F15" i="15"/>
  <c r="E15" i="15"/>
  <c r="E14" i="15" s="1"/>
  <c r="D15" i="15"/>
  <c r="D14" i="15" s="1"/>
  <c r="C15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G16" i="5" s="1"/>
  <c r="H15" i="5"/>
  <c r="G15" i="5"/>
  <c r="H14" i="5"/>
  <c r="G14" i="5"/>
  <c r="F14" i="5"/>
  <c r="E14" i="5"/>
  <c r="D14" i="5"/>
  <c r="C14" i="5"/>
  <c r="H13" i="5"/>
  <c r="F13" i="5"/>
  <c r="E13" i="5"/>
  <c r="D13" i="5"/>
  <c r="C13" i="5"/>
  <c r="G13" i="5" s="1"/>
  <c r="H12" i="5"/>
  <c r="G12" i="5"/>
  <c r="H11" i="5"/>
  <c r="G11" i="5"/>
  <c r="F11" i="5"/>
  <c r="E11" i="5"/>
  <c r="D11" i="5"/>
  <c r="C11" i="5"/>
  <c r="H10" i="5"/>
  <c r="G10" i="5"/>
  <c r="H9" i="5"/>
  <c r="F9" i="5"/>
  <c r="E9" i="5"/>
  <c r="D9" i="5"/>
  <c r="C9" i="5"/>
  <c r="C6" i="5" s="1"/>
  <c r="G6" i="5" s="1"/>
  <c r="H8" i="5"/>
  <c r="G8" i="5"/>
  <c r="H7" i="5"/>
  <c r="G7" i="5"/>
  <c r="F7" i="5"/>
  <c r="E7" i="5"/>
  <c r="D7" i="5"/>
  <c r="C7" i="5"/>
  <c r="H6" i="5"/>
  <c r="F6" i="5"/>
  <c r="E6" i="5"/>
  <c r="D6" i="5"/>
  <c r="L73" i="3"/>
  <c r="K73" i="3"/>
  <c r="L72" i="3"/>
  <c r="K72" i="3"/>
  <c r="J72" i="3"/>
  <c r="I72" i="3"/>
  <c r="H72" i="3"/>
  <c r="G72" i="3"/>
  <c r="G69" i="3" s="1"/>
  <c r="L71" i="3"/>
  <c r="K71" i="3"/>
  <c r="L70" i="3"/>
  <c r="K70" i="3"/>
  <c r="J70" i="3"/>
  <c r="I70" i="3"/>
  <c r="H70" i="3"/>
  <c r="G70" i="3"/>
  <c r="L69" i="3"/>
  <c r="J69" i="3"/>
  <c r="I69" i="3"/>
  <c r="H69" i="3"/>
  <c r="L68" i="3"/>
  <c r="J68" i="3"/>
  <c r="I68" i="3"/>
  <c r="H68" i="3"/>
  <c r="L67" i="3"/>
  <c r="K67" i="3"/>
  <c r="L66" i="3"/>
  <c r="J66" i="3"/>
  <c r="I66" i="3"/>
  <c r="H66" i="3"/>
  <c r="G66" i="3"/>
  <c r="K66" i="3" s="1"/>
  <c r="L65" i="3"/>
  <c r="K65" i="3"/>
  <c r="L64" i="3"/>
  <c r="K64" i="3"/>
  <c r="J64" i="3"/>
  <c r="I64" i="3"/>
  <c r="H64" i="3"/>
  <c r="G64" i="3"/>
  <c r="L63" i="3"/>
  <c r="J63" i="3"/>
  <c r="I63" i="3"/>
  <c r="H63" i="3"/>
  <c r="L62" i="3"/>
  <c r="K62" i="3"/>
  <c r="L61" i="3"/>
  <c r="K61" i="3"/>
  <c r="L60" i="3"/>
  <c r="K60" i="3"/>
  <c r="L59" i="3"/>
  <c r="K59" i="3"/>
  <c r="L58" i="3"/>
  <c r="J58" i="3"/>
  <c r="I58" i="3"/>
  <c r="H58" i="3"/>
  <c r="G58" i="3"/>
  <c r="K58" i="3" s="1"/>
  <c r="L57" i="3"/>
  <c r="K57" i="3"/>
  <c r="L56" i="3"/>
  <c r="J56" i="3"/>
  <c r="I56" i="3"/>
  <c r="H56" i="3"/>
  <c r="G56" i="3"/>
  <c r="K56" i="3" s="1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J46" i="3"/>
  <c r="I46" i="3"/>
  <c r="H46" i="3"/>
  <c r="G46" i="3"/>
  <c r="K46" i="3" s="1"/>
  <c r="L45" i="3"/>
  <c r="K45" i="3"/>
  <c r="L44" i="3"/>
  <c r="K44" i="3"/>
  <c r="L43" i="3"/>
  <c r="K43" i="3"/>
  <c r="L42" i="3"/>
  <c r="J42" i="3"/>
  <c r="I42" i="3"/>
  <c r="H42" i="3"/>
  <c r="G42" i="3"/>
  <c r="K42" i="3" s="1"/>
  <c r="L41" i="3"/>
  <c r="K41" i="3"/>
  <c r="L40" i="3"/>
  <c r="K40" i="3"/>
  <c r="L39" i="3"/>
  <c r="K39" i="3"/>
  <c r="L38" i="3"/>
  <c r="K38" i="3"/>
  <c r="L37" i="3"/>
  <c r="J37" i="3"/>
  <c r="I37" i="3"/>
  <c r="H37" i="3"/>
  <c r="G37" i="3"/>
  <c r="L36" i="3"/>
  <c r="J36" i="3"/>
  <c r="I36" i="3"/>
  <c r="H36" i="3"/>
  <c r="L35" i="3"/>
  <c r="K35" i="3"/>
  <c r="L34" i="3"/>
  <c r="J34" i="3"/>
  <c r="I34" i="3"/>
  <c r="H34" i="3"/>
  <c r="G34" i="3"/>
  <c r="K34" i="3" s="1"/>
  <c r="L33" i="3"/>
  <c r="K33" i="3"/>
  <c r="L32" i="3"/>
  <c r="J32" i="3"/>
  <c r="I32" i="3"/>
  <c r="H32" i="3"/>
  <c r="G32" i="3"/>
  <c r="K32" i="3" s="1"/>
  <c r="L31" i="3"/>
  <c r="K31" i="3"/>
  <c r="L30" i="3"/>
  <c r="K30" i="3"/>
  <c r="L29" i="3"/>
  <c r="J29" i="3"/>
  <c r="I29" i="3"/>
  <c r="H29" i="3"/>
  <c r="G29" i="3"/>
  <c r="K29" i="3" s="1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L19" i="3"/>
  <c r="J19" i="3"/>
  <c r="I19" i="3"/>
  <c r="H19" i="3"/>
  <c r="G19" i="3"/>
  <c r="G18" i="3" s="1"/>
  <c r="K18" i="3" s="1"/>
  <c r="L18" i="3"/>
  <c r="J18" i="3"/>
  <c r="I18" i="3"/>
  <c r="H18" i="3"/>
  <c r="L17" i="3"/>
  <c r="K17" i="3"/>
  <c r="L16" i="3"/>
  <c r="J16" i="3"/>
  <c r="I16" i="3"/>
  <c r="H16" i="3"/>
  <c r="G16" i="3"/>
  <c r="G15" i="3" s="1"/>
  <c r="L15" i="3"/>
  <c r="J15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F72" i="15" l="1"/>
  <c r="F54" i="15"/>
  <c r="F22" i="15"/>
  <c r="D13" i="15"/>
  <c r="D12" i="15" s="1"/>
  <c r="D7" i="15" s="1"/>
  <c r="F76" i="15"/>
  <c r="E9" i="15"/>
  <c r="F9" i="15" s="1"/>
  <c r="E13" i="15"/>
  <c r="F14" i="15"/>
  <c r="E81" i="15"/>
  <c r="F81" i="15" s="1"/>
  <c r="F55" i="15"/>
  <c r="F73" i="15"/>
  <c r="F77" i="15"/>
  <c r="F23" i="15"/>
  <c r="E67" i="15"/>
  <c r="F50" i="15"/>
  <c r="K69" i="3"/>
  <c r="G68" i="3"/>
  <c r="K68" i="3" s="1"/>
  <c r="G63" i="3"/>
  <c r="K63" i="3" s="1"/>
  <c r="G36" i="3"/>
  <c r="K36" i="3" s="1"/>
  <c r="K37" i="3"/>
  <c r="G28" i="3"/>
  <c r="K19" i="3"/>
  <c r="K15" i="3"/>
  <c r="G11" i="3"/>
  <c r="K16" i="3"/>
  <c r="G7" i="8"/>
  <c r="G9" i="5"/>
  <c r="E12" i="15" l="1"/>
  <c r="F13" i="15"/>
  <c r="F67" i="15"/>
  <c r="E66" i="15"/>
  <c r="G27" i="3"/>
  <c r="G26" i="3" s="1"/>
  <c r="K26" i="3" s="1"/>
  <c r="K28" i="3"/>
  <c r="G10" i="3"/>
  <c r="K10" i="3" s="1"/>
  <c r="K11" i="3"/>
  <c r="E65" i="15" l="1"/>
  <c r="F66" i="15"/>
  <c r="E7" i="15"/>
  <c r="F7" i="15" s="1"/>
  <c r="F12" i="15"/>
  <c r="K27" i="3"/>
  <c r="E8" i="15" l="1"/>
  <c r="F8" i="15" s="1"/>
  <c r="F65" i="15"/>
</calcChain>
</file>

<file path=xl/sharedStrings.xml><?xml version="1.0" encoding="utf-8"?>
<sst xmlns="http://schemas.openxmlformats.org/spreadsheetml/2006/main" count="408" uniqueCount="192">
  <si>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</si>
  <si>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</si>
  <si>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</si>
  <si>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</si>
  <si>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</si>
  <si>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</si>
  <si>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</si>
  <si>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</si>
  <si>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</si>
  <si>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</si>
  <si>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</si>
  <si>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</si>
  <si>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</si>
  <si>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</si>
  <si>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</si>
  <si>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</si>
  <si>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</si>
  <si>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</si>
  <si>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</si>
  <si>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</si>
  <si>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</si>
  <si>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</si>
  <si>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</si>
  <si>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</si>
  <si>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</si>
  <si>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</si>
  <si>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</si>
  <si>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</si>
  <si>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</si>
  <si>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</si>
  <si>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</si>
  <si>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</si>
  <si>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</si>
  <si>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</si>
  <si>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</si>
  <si>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</si>
  <si>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</si>
  <si>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</si>
  <si>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</si>
  <si>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</si>
  <si>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</si>
  <si>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</si>
  <si>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</si>
  <si>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</si>
  <si>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</si>
  <si>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</si>
  <si>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</si>
  <si>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</si>
  <si>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</si>
  <si>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</si>
  <si>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</si>
  <si>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</si>
  <si>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</si>
  <si>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</si>
  <si>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</si>
  <si>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</si>
  <si>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</si>
  <si>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</si>
  <si>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</si>
  <si>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</si>
  <si>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</si>
  <si>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</si>
  <si>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</si>
  <si>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</si>
  <si>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</si>
  <si>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</si>
  <si>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</si>
  <si>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</si>
  <si>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</si>
  <si>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</si>
  <si>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</si>
  <si>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</si>
  <si>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</si>
  <si>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</si>
  <si>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</si>
  <si>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</si>
  <si>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</si>
  <si>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</si>
  <si>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</si>
  <si>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</si>
  <si>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</si>
  <si>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</si>
  <si>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</si>
  <si>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</si>
  <si>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</si>
  <si>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</si>
  <si>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</si>
  <si>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</si>
  <si>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</si>
  <si>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</si>
  <si>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</si>
  <si>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</si>
  <si>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</si>
  <si>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</si>
  <si>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</si>
  <si>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</si>
  <si>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</si>
  <si>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</si>
  <si>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</si>
  <si>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</si>
  <si>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</si>
  <si>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</si>
  <si>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</si>
  <si>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</si>
  <si>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</si>
  <si>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</si>
  <si>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</si>
  <si>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</si>
  <si>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</si>
  <si>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</si>
  <si>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</si>
  <si>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</si>
  <si>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</si>
  <si>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</si>
  <si>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</si>
  <si>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</si>
  <si>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</si>
  <si>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</si>
  <si>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</si>
  <si>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</si>
  <si>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</si>
  <si>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</si>
  <si>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</si>
  <si>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</si>
  <si>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</si>
  <si>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</si>
  <si>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</si>
  <si>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</si>
  <si>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</si>
  <si>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</si>
  <si>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</si>
  <si>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</si>
  <si>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</si>
  <si>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</si>
  <si>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</si>
  <si>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</si>
  <si>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</si>
  <si>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</si>
  <si>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</si>
  <si>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</si>
  <si>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</si>
  <si>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</si>
  <si>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</si>
  <si>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</si>
  <si>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</si>
  <si>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</si>
  <si>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</si>
  <si>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</si>
  <si>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</si>
  <si>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</si>
  <si>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</si>
  <si>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</si>
  <si>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</si>
  <si>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</si>
  <si>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</si>
  <si>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</si>
  <si>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</si>
  <si>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</si>
  <si>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</si>
  <si>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</si>
  <si>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</si>
  <si>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</si>
  <si>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</si>
  <si>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4222</t>
  </si>
  <si>
    <t>KOMUNIKACIJSKA OPREMA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</si>
  <si>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</si>
  <si>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</si>
  <si>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</si>
  <si>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</si>
  <si>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</si>
  <si>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</si>
  <si>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</si>
  <si>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</si>
  <si>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</si>
  <si>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</si>
  <si>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</si>
  <si>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</si>
  <si>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051 - VELIKA GORICA ŽUPANIJSKI SUD</t>
  </si>
  <si>
    <t>65</t>
  </si>
  <si>
    <t>11</t>
  </si>
  <si>
    <t>43</t>
  </si>
  <si>
    <t>A638000</t>
  </si>
  <si>
    <t>Vođenje sudskih postupaka iz nadležnosti županijskih sudova</t>
  </si>
  <si>
    <t>TEKUĆI PLAN  2023.*</t>
  </si>
  <si>
    <t>IZVRŠENJE 1.-12.2023.*</t>
  </si>
  <si>
    <t xml:space="preserve">INDEKS**
</t>
  </si>
  <si>
    <t>Opći prihodi i primici</t>
  </si>
  <si>
    <t>Vlastiti prihodi</t>
  </si>
  <si>
    <t>Ostali prihodi za posebne namjene</t>
  </si>
  <si>
    <t>23421  ŽUPANJSKI SUD U VELIKOJ GORICI</t>
  </si>
  <si>
    <t xml:space="preserve">Ostali prihodi za posebne namjene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</si>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</sst>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8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9" xfId="2" applyNumberFormat="1" applyFont="1" applyFill="1" applyBorder="1" applyAlignment="1">
      <alignment horizontal="center"/>
    </xf>
    <xf numFmtId="49" fontId="17" fillId="4" borderId="10" xfId="2" applyNumberFormat="1" applyFont="1" applyFill="1" applyBorder="1" applyAlignment="1">
      <alignment horizontal="left"/>
    </xf>
    <xf numFmtId="49" fontId="19" fillId="6" borderId="11" xfId="2" applyNumberFormat="1" applyFont="1" applyFill="1" applyBorder="1" applyAlignment="1">
      <alignment horizontal="center" wrapText="1"/>
    </xf>
    <xf numFmtId="43" fontId="19" fillId="6" borderId="11" xfId="2" applyFont="1" applyFill="1" applyBorder="1" applyAlignment="1">
      <alignment horizontal="left" wrapText="1"/>
    </xf>
    <xf numFmtId="49" fontId="20" fillId="8" borderId="12" xfId="2" applyNumberFormat="1" applyFont="1" applyFill="1" applyBorder="1" applyAlignment="1">
      <alignment horizontal="center" wrapText="1"/>
    </xf>
    <xf numFmtId="43" fontId="20" fillId="8" borderId="12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7" fillId="4" borderId="8" xfId="2" applyNumberFormat="1" applyFont="1" applyFill="1" applyBorder="1" applyAlignment="1">
      <alignment wrapText="1"/>
    </xf>
    <xf numFmtId="4" fontId="17" fillId="4" borderId="10" xfId="2" applyNumberFormat="1" applyFont="1" applyFill="1" applyBorder="1"/>
    <xf numFmtId="4" fontId="17" fillId="7" borderId="11" xfId="2" applyNumberFormat="1" applyFont="1" applyFill="1" applyBorder="1"/>
    <xf numFmtId="4" fontId="18" fillId="4" borderId="12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19" fillId="3" borderId="13" xfId="0" applyNumberFormat="1" applyFont="1" applyFill="1" applyBorder="1" applyAlignment="1">
      <alignment wrapText="1"/>
    </xf>
    <xf numFmtId="0" fontId="19" fillId="3" borderId="13" xfId="0" applyFont="1" applyFill="1" applyBorder="1" applyAlignment="1">
      <alignment horizontal="center" vertical="center" wrapText="1"/>
    </xf>
    <xf numFmtId="4" fontId="18" fillId="5" borderId="13" xfId="2" applyNumberFormat="1" applyFont="1" applyFill="1" applyBorder="1" applyAlignment="1"/>
    <xf numFmtId="4" fontId="17" fillId="4" borderId="14" xfId="2" applyNumberFormat="1" applyFont="1" applyFill="1" applyBorder="1"/>
    <xf numFmtId="4" fontId="17" fillId="7" borderId="15" xfId="2" applyNumberFormat="1" applyFont="1" applyFill="1" applyBorder="1"/>
    <xf numFmtId="4" fontId="18" fillId="4" borderId="16" xfId="2" applyNumberFormat="1" applyFont="1" applyFill="1" applyBorder="1"/>
    <xf numFmtId="49" fontId="9" fillId="0" borderId="3" xfId="2" applyNumberFormat="1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opLeftCell="A16" workbookViewId="0">
      <selection activeCell="G15" sqref="G1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9" t="s">
        <v>45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9" t="s">
        <v>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9" t="s">
        <v>24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5" t="s">
        <v>32</v>
      </c>
      <c r="C7" s="115"/>
      <c r="D7" s="115"/>
      <c r="E7" s="115"/>
      <c r="F7" s="115"/>
      <c r="G7" s="5"/>
      <c r="H7" s="6"/>
      <c r="I7" s="6"/>
      <c r="J7" s="6"/>
      <c r="K7" s="22"/>
      <c r="L7" s="22"/>
    </row>
    <row r="8" spans="2:13" ht="25.5" x14ac:dyDescent="0.25">
      <c r="B8" s="109" t="s">
        <v>3</v>
      </c>
      <c r="C8" s="109"/>
      <c r="D8" s="109"/>
      <c r="E8" s="109"/>
      <c r="F8" s="109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10">
        <v>1</v>
      </c>
      <c r="C9" s="110"/>
      <c r="D9" s="110"/>
      <c r="E9" s="110"/>
      <c r="F9" s="111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6"/>
      <c r="D10" s="106"/>
      <c r="E10" s="106"/>
      <c r="F10" s="107"/>
      <c r="G10" s="82">
        <v>1588322.78</v>
      </c>
      <c r="H10" s="83">
        <v>22604.04</v>
      </c>
      <c r="I10" s="83">
        <v>2039620.34</v>
      </c>
      <c r="J10" s="83">
        <v>2039482.6</v>
      </c>
      <c r="K10" s="83"/>
      <c r="L10" s="83"/>
    </row>
    <row r="11" spans="2:13" x14ac:dyDescent="0.25">
      <c r="B11" s="108" t="s">
        <v>7</v>
      </c>
      <c r="C11" s="107"/>
      <c r="D11" s="107"/>
      <c r="E11" s="107"/>
      <c r="F11" s="107"/>
      <c r="G11" s="82">
        <v>0</v>
      </c>
      <c r="H11" s="83">
        <v>0</v>
      </c>
      <c r="I11" s="83">
        <v>0</v>
      </c>
      <c r="J11" s="83">
        <v>0</v>
      </c>
      <c r="K11" s="83"/>
      <c r="L11" s="83"/>
    </row>
    <row r="12" spans="2:13" x14ac:dyDescent="0.25">
      <c r="B12" s="102" t="s">
        <v>0</v>
      </c>
      <c r="C12" s="103"/>
      <c r="D12" s="103"/>
      <c r="E12" s="103"/>
      <c r="F12" s="104"/>
      <c r="G12" s="84">
        <f>G10+G11</f>
        <v>1588322.78</v>
      </c>
      <c r="H12" s="84">
        <f t="shared" ref="H12:J12" si="0">H10+H11</f>
        <v>22604.04</v>
      </c>
      <c r="I12" s="84">
        <f t="shared" si="0"/>
        <v>2039620.34</v>
      </c>
      <c r="J12" s="84">
        <f t="shared" si="0"/>
        <v>2039482.6</v>
      </c>
      <c r="K12" s="85">
        <f>J12/G12*100</f>
        <v>128.40479439575878</v>
      </c>
      <c r="L12" s="85">
        <f>J12/I12*100</f>
        <v>99.993246782388894</v>
      </c>
    </row>
    <row r="13" spans="2:13" x14ac:dyDescent="0.25">
      <c r="B13" s="114" t="s">
        <v>9</v>
      </c>
      <c r="C13" s="106"/>
      <c r="D13" s="106"/>
      <c r="E13" s="106"/>
      <c r="F13" s="106"/>
      <c r="G13" s="86">
        <v>1583553.88</v>
      </c>
      <c r="H13" s="83">
        <v>1804208</v>
      </c>
      <c r="I13" s="83">
        <v>2021167.34</v>
      </c>
      <c r="J13" s="83">
        <v>2019420.39</v>
      </c>
      <c r="K13" s="83"/>
      <c r="L13" s="83"/>
    </row>
    <row r="14" spans="2:13" x14ac:dyDescent="0.25">
      <c r="B14" s="108" t="s">
        <v>10</v>
      </c>
      <c r="C14" s="107"/>
      <c r="D14" s="107"/>
      <c r="E14" s="107"/>
      <c r="F14" s="107"/>
      <c r="G14" s="82">
        <v>4768.8999999999996</v>
      </c>
      <c r="H14" s="83">
        <v>7486</v>
      </c>
      <c r="I14" s="83">
        <v>20486</v>
      </c>
      <c r="J14" s="83">
        <v>20062.21</v>
      </c>
      <c r="K14" s="83"/>
      <c r="L14" s="83"/>
    </row>
    <row r="15" spans="2:13" x14ac:dyDescent="0.25">
      <c r="B15" s="14" t="s">
        <v>1</v>
      </c>
      <c r="C15" s="15"/>
      <c r="D15" s="15"/>
      <c r="E15" s="15"/>
      <c r="F15" s="15"/>
      <c r="G15" s="84">
        <f>G13+G14</f>
        <v>1588322.7799999998</v>
      </c>
      <c r="H15" s="84">
        <f t="shared" ref="H15:J15" si="1">H13+H14</f>
        <v>1811694</v>
      </c>
      <c r="I15" s="84">
        <f t="shared" si="1"/>
        <v>2041653.34</v>
      </c>
      <c r="J15" s="84">
        <f t="shared" si="1"/>
        <v>2039482.5999999999</v>
      </c>
      <c r="K15" s="85">
        <f>J15/G15*100</f>
        <v>128.40479439575878</v>
      </c>
      <c r="L15" s="85">
        <f>J15/I15*100</f>
        <v>99.893677346811501</v>
      </c>
    </row>
    <row r="16" spans="2:13" x14ac:dyDescent="0.25">
      <c r="B16" s="113" t="s">
        <v>2</v>
      </c>
      <c r="C16" s="103"/>
      <c r="D16" s="103"/>
      <c r="E16" s="103"/>
      <c r="F16" s="103"/>
      <c r="G16" s="87">
        <f>G12-G15</f>
        <v>0</v>
      </c>
      <c r="H16" s="87">
        <f t="shared" ref="H16:J16" si="2">H12-H15</f>
        <v>-1789089.96</v>
      </c>
      <c r="I16" s="87">
        <f t="shared" si="2"/>
        <v>-2033</v>
      </c>
      <c r="J16" s="87">
        <f t="shared" si="2"/>
        <v>2.3283064365386963E-10</v>
      </c>
      <c r="K16" s="85" t="e">
        <f>J16/G16*100</f>
        <v>#DIV/0!</v>
      </c>
      <c r="L16" s="85">
        <f>J16/I16*100</f>
        <v>-1.14525648624628E-11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5" t="s">
        <v>29</v>
      </c>
      <c r="C18" s="115"/>
      <c r="D18" s="115"/>
      <c r="E18" s="115"/>
      <c r="F18" s="115"/>
      <c r="G18" s="7"/>
      <c r="H18" s="7"/>
      <c r="I18" s="7"/>
      <c r="J18" s="7"/>
      <c r="K18" s="1"/>
      <c r="L18" s="1"/>
      <c r="M18" s="1"/>
    </row>
    <row r="19" spans="1:49" ht="25.5" x14ac:dyDescent="0.25">
      <c r="B19" s="109" t="s">
        <v>3</v>
      </c>
      <c r="C19" s="109"/>
      <c r="D19" s="109"/>
      <c r="E19" s="109"/>
      <c r="F19" s="109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16">
        <v>1</v>
      </c>
      <c r="C20" s="117"/>
      <c r="D20" s="117"/>
      <c r="E20" s="117"/>
      <c r="F20" s="117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8"/>
      <c r="D21" s="118"/>
      <c r="E21" s="118"/>
      <c r="F21" s="118"/>
      <c r="G21" s="88">
        <v>0</v>
      </c>
      <c r="H21" s="83">
        <v>0</v>
      </c>
      <c r="I21" s="83">
        <v>0</v>
      </c>
      <c r="J21" s="83">
        <v>0</v>
      </c>
      <c r="K21" s="83"/>
      <c r="L21" s="83"/>
    </row>
    <row r="22" spans="1:49" x14ac:dyDescent="0.25">
      <c r="B22" s="105" t="s">
        <v>12</v>
      </c>
      <c r="C22" s="106"/>
      <c r="D22" s="106"/>
      <c r="E22" s="106"/>
      <c r="F22" s="106"/>
      <c r="G22" s="86">
        <v>0</v>
      </c>
      <c r="H22" s="83">
        <v>0</v>
      </c>
      <c r="I22" s="83">
        <v>0</v>
      </c>
      <c r="J22" s="83">
        <v>0</v>
      </c>
      <c r="K22" s="83"/>
      <c r="L22" s="83"/>
    </row>
    <row r="23" spans="1:49" ht="15" customHeight="1" x14ac:dyDescent="0.25">
      <c r="B23" s="119" t="s">
        <v>23</v>
      </c>
      <c r="C23" s="120"/>
      <c r="D23" s="120"/>
      <c r="E23" s="120"/>
      <c r="F23" s="121"/>
      <c r="G23" s="89">
        <f>G21-G22</f>
        <v>0</v>
      </c>
      <c r="H23" s="89">
        <f t="shared" ref="H23:J23" si="3">H21-H22</f>
        <v>0</v>
      </c>
      <c r="I23" s="89">
        <f t="shared" si="3"/>
        <v>0</v>
      </c>
      <c r="J23" s="89">
        <f t="shared" si="3"/>
        <v>0</v>
      </c>
      <c r="K23" s="90" t="e">
        <f>J23/G23*100</f>
        <v>#DIV/0!</v>
      </c>
      <c r="L23" s="90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6"/>
      <c r="D24" s="106"/>
      <c r="E24" s="106"/>
      <c r="F24" s="106"/>
      <c r="G24" s="86">
        <v>0</v>
      </c>
      <c r="H24" s="83">
        <v>0</v>
      </c>
      <c r="I24" s="83">
        <v>0</v>
      </c>
      <c r="J24" s="83">
        <v>0</v>
      </c>
      <c r="K24" s="83"/>
      <c r="L24" s="8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28</v>
      </c>
      <c r="C25" s="106"/>
      <c r="D25" s="106"/>
      <c r="E25" s="106"/>
      <c r="F25" s="106"/>
      <c r="G25" s="86">
        <v>0</v>
      </c>
      <c r="H25" s="83">
        <v>0</v>
      </c>
      <c r="I25" s="83">
        <v>0</v>
      </c>
      <c r="J25" s="83">
        <v>0</v>
      </c>
      <c r="K25" s="83"/>
      <c r="L25" s="8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9" t="s">
        <v>30</v>
      </c>
      <c r="C26" s="120"/>
      <c r="D26" s="120"/>
      <c r="E26" s="120"/>
      <c r="F26" s="121"/>
      <c r="G26" s="91">
        <f>G24+G25</f>
        <v>0</v>
      </c>
      <c r="H26" s="91">
        <f t="shared" ref="H26:J26" si="4">H24+H25</f>
        <v>0</v>
      </c>
      <c r="I26" s="91">
        <f t="shared" si="4"/>
        <v>0</v>
      </c>
      <c r="J26" s="91">
        <f t="shared" si="4"/>
        <v>0</v>
      </c>
      <c r="K26" s="90" t="e">
        <f>J26/G26*100</f>
        <v>#DIV/0!</v>
      </c>
      <c r="L26" s="90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2" t="s">
        <v>31</v>
      </c>
      <c r="C27" s="112"/>
      <c r="D27" s="112"/>
      <c r="E27" s="112"/>
      <c r="F27" s="112"/>
      <c r="G27" s="91">
        <f>G16+G26</f>
        <v>0</v>
      </c>
      <c r="H27" s="91">
        <f t="shared" ref="H27:J27" si="5">H16+H26</f>
        <v>-1789089.96</v>
      </c>
      <c r="I27" s="91">
        <f t="shared" si="5"/>
        <v>-2033</v>
      </c>
      <c r="J27" s="91">
        <f t="shared" si="5"/>
        <v>2.3283064365386963E-10</v>
      </c>
      <c r="K27" s="90" t="e">
        <f>J27/G27*100</f>
        <v>#DIV/0!</v>
      </c>
      <c r="L27" s="90">
        <f>J27/I27*100</f>
        <v>-1.14525648624628E-11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100" t="s">
        <v>39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1:49" ht="15" customHeight="1" x14ac:dyDescent="0.25">
      <c r="B31" s="100" t="s">
        <v>40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49" ht="15" customHeight="1" x14ac:dyDescent="0.25">
      <c r="B32" s="100" t="s">
        <v>27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2:12" ht="36.75" customHeight="1" x14ac:dyDescent="0.25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</row>
    <row r="34" spans="2:12" ht="15" customHeight="1" x14ac:dyDescent="0.25">
      <c r="B34" s="101" t="s">
        <v>41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</row>
    <row r="35" spans="2:12" x14ac:dyDescent="0.25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4"/>
  <sheetViews>
    <sheetView topLeftCell="A39" zoomScale="90" zoomScaleNormal="90" workbookViewId="0">
      <selection activeCell="G31" sqref="G3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9" t="s">
        <v>4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9" t="s">
        <v>26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9" t="s">
        <v>15</v>
      </c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2" t="s">
        <v>3</v>
      </c>
      <c r="C8" s="123"/>
      <c r="D8" s="123"/>
      <c r="E8" s="123"/>
      <c r="F8" s="124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5">
        <v>1</v>
      </c>
      <c r="C9" s="126"/>
      <c r="D9" s="126"/>
      <c r="E9" s="126"/>
      <c r="F9" s="127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42</v>
      </c>
      <c r="G10" s="64">
        <f>G11</f>
        <v>1588322.78</v>
      </c>
      <c r="H10" s="64">
        <f>H11</f>
        <v>22604.04</v>
      </c>
      <c r="I10" s="64">
        <f>I11</f>
        <v>2039620.34</v>
      </c>
      <c r="J10" s="64">
        <f>J11</f>
        <v>2039482.6</v>
      </c>
      <c r="K10" s="68">
        <f t="shared" ref="K10:K21" si="0">(J10*100)/G10</f>
        <v>128.40479439575878</v>
      </c>
      <c r="L10" s="68">
        <f t="shared" ref="L10:L21" si="1">(J10*100)/I10</f>
        <v>99.993246782388923</v>
      </c>
    </row>
    <row r="11" spans="2:12" x14ac:dyDescent="0.25">
      <c r="B11" s="64" t="s">
        <v>55</v>
      </c>
      <c r="C11" s="64"/>
      <c r="D11" s="64"/>
      <c r="E11" s="64"/>
      <c r="F11" s="64" t="s">
        <v>56</v>
      </c>
      <c r="G11" s="64">
        <f>G12+G15+G18</f>
        <v>1588322.78</v>
      </c>
      <c r="H11" s="64">
        <f>H12+H15+H18</f>
        <v>22604.04</v>
      </c>
      <c r="I11" s="64">
        <f>I12+I15+I18</f>
        <v>2039620.34</v>
      </c>
      <c r="J11" s="64">
        <f>J12+J15+J18</f>
        <v>2039482.6</v>
      </c>
      <c r="K11" s="64">
        <f t="shared" si="0"/>
        <v>128.40479439575878</v>
      </c>
      <c r="L11" s="64">
        <f t="shared" si="1"/>
        <v>99.993246782388923</v>
      </c>
    </row>
    <row r="12" spans="2:12" x14ac:dyDescent="0.25">
      <c r="B12" s="64"/>
      <c r="C12" s="64" t="s">
        <v>57</v>
      </c>
      <c r="D12" s="64"/>
      <c r="E12" s="64"/>
      <c r="F12" s="64" t="s">
        <v>58</v>
      </c>
      <c r="G12" s="64">
        <f t="shared" ref="G12:J13" si="2">G13</f>
        <v>0</v>
      </c>
      <c r="H12" s="64">
        <f t="shared" si="2"/>
        <v>22534.34</v>
      </c>
      <c r="I12" s="64">
        <f t="shared" si="2"/>
        <v>22534.34</v>
      </c>
      <c r="J12" s="64">
        <f t="shared" si="2"/>
        <v>22534.34</v>
      </c>
      <c r="K12" s="64" t="e">
        <f t="shared" si="0"/>
        <v>#DIV/0!</v>
      </c>
      <c r="L12" s="64">
        <f t="shared" si="1"/>
        <v>100</v>
      </c>
    </row>
    <row r="13" spans="2:12" x14ac:dyDescent="0.25">
      <c r="B13" s="64"/>
      <c r="C13" s="64"/>
      <c r="D13" s="64" t="s">
        <v>59</v>
      </c>
      <c r="E13" s="64"/>
      <c r="F13" s="64" t="s">
        <v>60</v>
      </c>
      <c r="G13" s="64">
        <f t="shared" si="2"/>
        <v>0</v>
      </c>
      <c r="H13" s="64">
        <f t="shared" si="2"/>
        <v>22534.34</v>
      </c>
      <c r="I13" s="64">
        <f t="shared" si="2"/>
        <v>22534.34</v>
      </c>
      <c r="J13" s="64">
        <f t="shared" si="2"/>
        <v>22534.34</v>
      </c>
      <c r="K13" s="64" t="e">
        <f t="shared" si="0"/>
        <v>#DIV/0!</v>
      </c>
      <c r="L13" s="64">
        <f t="shared" si="1"/>
        <v>100</v>
      </c>
    </row>
    <row r="14" spans="2:12" x14ac:dyDescent="0.25">
      <c r="B14" s="65"/>
      <c r="C14" s="65"/>
      <c r="D14" s="65"/>
      <c r="E14" s="65" t="s">
        <v>61</v>
      </c>
      <c r="F14" s="65" t="s">
        <v>62</v>
      </c>
      <c r="G14" s="65">
        <v>0</v>
      </c>
      <c r="H14" s="65">
        <v>22534.34</v>
      </c>
      <c r="I14" s="65">
        <v>22534.34</v>
      </c>
      <c r="J14" s="65">
        <v>22534.34</v>
      </c>
      <c r="K14" s="65" t="e">
        <f t="shared" si="0"/>
        <v>#DIV/0!</v>
      </c>
      <c r="L14" s="65">
        <f t="shared" si="1"/>
        <v>100</v>
      </c>
    </row>
    <row r="15" spans="2:12" x14ac:dyDescent="0.25">
      <c r="B15" s="64"/>
      <c r="C15" s="64" t="s">
        <v>63</v>
      </c>
      <c r="D15" s="64"/>
      <c r="E15" s="64"/>
      <c r="F15" s="64" t="s">
        <v>64</v>
      </c>
      <c r="G15" s="64">
        <f t="shared" ref="G15:J16" si="3">G16</f>
        <v>495.06</v>
      </c>
      <c r="H15" s="64">
        <f t="shared" si="3"/>
        <v>69.7</v>
      </c>
      <c r="I15" s="64">
        <f t="shared" si="3"/>
        <v>133</v>
      </c>
      <c r="J15" s="64">
        <f t="shared" si="3"/>
        <v>0</v>
      </c>
      <c r="K15" s="64">
        <f t="shared" si="0"/>
        <v>0</v>
      </c>
      <c r="L15" s="64">
        <f t="shared" si="1"/>
        <v>0</v>
      </c>
    </row>
    <row r="16" spans="2:12" x14ac:dyDescent="0.25">
      <c r="B16" s="64"/>
      <c r="C16" s="64"/>
      <c r="D16" s="64" t="s">
        <v>65</v>
      </c>
      <c r="E16" s="64"/>
      <c r="F16" s="64" t="s">
        <v>66</v>
      </c>
      <c r="G16" s="64">
        <f t="shared" si="3"/>
        <v>495.06</v>
      </c>
      <c r="H16" s="64">
        <f t="shared" si="3"/>
        <v>69.7</v>
      </c>
      <c r="I16" s="64">
        <f t="shared" si="3"/>
        <v>133</v>
      </c>
      <c r="J16" s="64">
        <f t="shared" si="3"/>
        <v>0</v>
      </c>
      <c r="K16" s="64">
        <f t="shared" si="0"/>
        <v>0</v>
      </c>
      <c r="L16" s="64">
        <f t="shared" si="1"/>
        <v>0</v>
      </c>
    </row>
    <row r="17" spans="2:12" x14ac:dyDescent="0.25">
      <c r="B17" s="65"/>
      <c r="C17" s="65"/>
      <c r="D17" s="65"/>
      <c r="E17" s="65" t="s">
        <v>67</v>
      </c>
      <c r="F17" s="65" t="s">
        <v>68</v>
      </c>
      <c r="G17" s="65">
        <v>495.06</v>
      </c>
      <c r="H17" s="65">
        <v>69.7</v>
      </c>
      <c r="I17" s="65">
        <v>133</v>
      </c>
      <c r="J17" s="65">
        <v>0</v>
      </c>
      <c r="K17" s="65">
        <f t="shared" si="0"/>
        <v>0</v>
      </c>
      <c r="L17" s="65">
        <f t="shared" si="1"/>
        <v>0</v>
      </c>
    </row>
    <row r="18" spans="2:12" x14ac:dyDescent="0.25">
      <c r="B18" s="64"/>
      <c r="C18" s="64" t="s">
        <v>69</v>
      </c>
      <c r="D18" s="64"/>
      <c r="E18" s="64"/>
      <c r="F18" s="64" t="s">
        <v>70</v>
      </c>
      <c r="G18" s="64">
        <f>G19</f>
        <v>1587827.72</v>
      </c>
      <c r="H18" s="64">
        <f>H19</f>
        <v>0</v>
      </c>
      <c r="I18" s="64">
        <f>I19</f>
        <v>2016953</v>
      </c>
      <c r="J18" s="64">
        <f>J19</f>
        <v>2016948.26</v>
      </c>
      <c r="K18" s="64">
        <f t="shared" si="0"/>
        <v>127.02563600539736</v>
      </c>
      <c r="L18" s="64">
        <f t="shared" si="1"/>
        <v>99.999764992044931</v>
      </c>
    </row>
    <row r="19" spans="2:12" x14ac:dyDescent="0.25">
      <c r="B19" s="64"/>
      <c r="C19" s="64"/>
      <c r="D19" s="64" t="s">
        <v>71</v>
      </c>
      <c r="E19" s="64"/>
      <c r="F19" s="64" t="s">
        <v>72</v>
      </c>
      <c r="G19" s="64">
        <f>G20+G21</f>
        <v>1587827.72</v>
      </c>
      <c r="H19" s="64">
        <f>H20+H21</f>
        <v>0</v>
      </c>
      <c r="I19" s="64">
        <f>I20+I21</f>
        <v>2016953</v>
      </c>
      <c r="J19" s="64">
        <f>J20+J21</f>
        <v>2016948.26</v>
      </c>
      <c r="K19" s="64">
        <f t="shared" si="0"/>
        <v>127.02563600539736</v>
      </c>
      <c r="L19" s="64">
        <f t="shared" si="1"/>
        <v>99.999764992044931</v>
      </c>
    </row>
    <row r="20" spans="2:12" x14ac:dyDescent="0.25">
      <c r="B20" s="65"/>
      <c r="C20" s="65"/>
      <c r="D20" s="65"/>
      <c r="E20" s="65" t="s">
        <v>73</v>
      </c>
      <c r="F20" s="65" t="s">
        <v>74</v>
      </c>
      <c r="G20" s="65">
        <v>1583058.82</v>
      </c>
      <c r="H20" s="65">
        <v>0</v>
      </c>
      <c r="I20" s="65">
        <v>1996890</v>
      </c>
      <c r="J20" s="65">
        <v>1996886.05</v>
      </c>
      <c r="K20" s="65">
        <f t="shared" si="0"/>
        <v>126.14098887367938</v>
      </c>
      <c r="L20" s="65">
        <f t="shared" si="1"/>
        <v>99.999802192409192</v>
      </c>
    </row>
    <row r="21" spans="2:12" x14ac:dyDescent="0.25">
      <c r="B21" s="65"/>
      <c r="C21" s="65"/>
      <c r="D21" s="65"/>
      <c r="E21" s="65" t="s">
        <v>75</v>
      </c>
      <c r="F21" s="65" t="s">
        <v>76</v>
      </c>
      <c r="G21" s="65">
        <v>4768.8999999999996</v>
      </c>
      <c r="H21" s="65">
        <v>0</v>
      </c>
      <c r="I21" s="65">
        <v>20063</v>
      </c>
      <c r="J21" s="65">
        <v>20062.21</v>
      </c>
      <c r="K21" s="65">
        <f t="shared" si="0"/>
        <v>420.68841871291079</v>
      </c>
      <c r="L21" s="65">
        <f t="shared" si="1"/>
        <v>99.996062403429192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22" t="s">
        <v>3</v>
      </c>
      <c r="C24" s="123"/>
      <c r="D24" s="123"/>
      <c r="E24" s="123"/>
      <c r="F24" s="124"/>
      <c r="G24" s="28" t="s">
        <v>50</v>
      </c>
      <c r="H24" s="28" t="s">
        <v>47</v>
      </c>
      <c r="I24" s="28" t="s">
        <v>48</v>
      </c>
      <c r="J24" s="28" t="s">
        <v>51</v>
      </c>
      <c r="K24" s="28" t="s">
        <v>6</v>
      </c>
      <c r="L24" s="28" t="s">
        <v>22</v>
      </c>
    </row>
    <row r="25" spans="2:12" x14ac:dyDescent="0.25">
      <c r="B25" s="125">
        <v>1</v>
      </c>
      <c r="C25" s="126"/>
      <c r="D25" s="126"/>
      <c r="E25" s="126"/>
      <c r="F25" s="127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4"/>
      <c r="C26" s="65"/>
      <c r="D26" s="66"/>
      <c r="E26" s="67"/>
      <c r="F26" s="8" t="s">
        <v>21</v>
      </c>
      <c r="G26" s="64">
        <f>G27+G68</f>
        <v>1588322.7799999998</v>
      </c>
      <c r="H26" s="64">
        <f>H27+H68</f>
        <v>1811694</v>
      </c>
      <c r="I26" s="64">
        <f>I27+I68</f>
        <v>2041653.34</v>
      </c>
      <c r="J26" s="64">
        <f>J27+J68</f>
        <v>2039482.5999999999</v>
      </c>
      <c r="K26" s="69">
        <f t="shared" ref="K26:K73" si="4">(J26*100)/G26</f>
        <v>128.40479439575878</v>
      </c>
      <c r="L26" s="69">
        <f t="shared" ref="L26:L73" si="5">(J26*100)/I26</f>
        <v>99.893677346811472</v>
      </c>
    </row>
    <row r="27" spans="2:12" x14ac:dyDescent="0.25">
      <c r="B27" s="64" t="s">
        <v>77</v>
      </c>
      <c r="C27" s="64"/>
      <c r="D27" s="64"/>
      <c r="E27" s="64"/>
      <c r="F27" s="64" t="s">
        <v>78</v>
      </c>
      <c r="G27" s="64">
        <f>G28+G36+G63</f>
        <v>1583553.88</v>
      </c>
      <c r="H27" s="64">
        <f>H28+H36+H63</f>
        <v>1804208</v>
      </c>
      <c r="I27" s="64">
        <f>I28+I36+I63</f>
        <v>2021167.34</v>
      </c>
      <c r="J27" s="64">
        <f>J28+J36+J63</f>
        <v>2019420.39</v>
      </c>
      <c r="K27" s="64">
        <f t="shared" si="4"/>
        <v>127.52457718710525</v>
      </c>
      <c r="L27" s="64">
        <f t="shared" si="5"/>
        <v>99.913567275434005</v>
      </c>
    </row>
    <row r="28" spans="2:12" x14ac:dyDescent="0.25">
      <c r="B28" s="64"/>
      <c r="C28" s="64" t="s">
        <v>79</v>
      </c>
      <c r="D28" s="64"/>
      <c r="E28" s="64"/>
      <c r="F28" s="64" t="s">
        <v>80</v>
      </c>
      <c r="G28" s="64">
        <f>G29+G32+G34</f>
        <v>1317818.77</v>
      </c>
      <c r="H28" s="64">
        <f>H29+H32+H34</f>
        <v>1450794</v>
      </c>
      <c r="I28" s="64">
        <f>I29+I32+I34</f>
        <v>1548559</v>
      </c>
      <c r="J28" s="64">
        <f>J29+J32+J34</f>
        <v>1548556.45</v>
      </c>
      <c r="K28" s="64">
        <f t="shared" si="4"/>
        <v>117.50906006597553</v>
      </c>
      <c r="L28" s="64">
        <f t="shared" si="5"/>
        <v>99.999835330781707</v>
      </c>
    </row>
    <row r="29" spans="2:12" x14ac:dyDescent="0.25">
      <c r="B29" s="64"/>
      <c r="C29" s="64"/>
      <c r="D29" s="64" t="s">
        <v>81</v>
      </c>
      <c r="E29" s="64"/>
      <c r="F29" s="64" t="s">
        <v>82</v>
      </c>
      <c r="G29" s="64">
        <f>G30+G31</f>
        <v>1122541.8</v>
      </c>
      <c r="H29" s="64">
        <f>H30+H31</f>
        <v>1222510</v>
      </c>
      <c r="I29" s="64">
        <f>I30+I31</f>
        <v>1300580</v>
      </c>
      <c r="J29" s="64">
        <f>J30+J31</f>
        <v>1300578.28</v>
      </c>
      <c r="K29" s="64">
        <f t="shared" si="4"/>
        <v>115.86012030910564</v>
      </c>
      <c r="L29" s="64">
        <f t="shared" si="5"/>
        <v>99.999867751310958</v>
      </c>
    </row>
    <row r="30" spans="2:12" x14ac:dyDescent="0.25">
      <c r="B30" s="65"/>
      <c r="C30" s="65"/>
      <c r="D30" s="65"/>
      <c r="E30" s="65" t="s">
        <v>83</v>
      </c>
      <c r="F30" s="65" t="s">
        <v>84</v>
      </c>
      <c r="G30" s="65">
        <v>1115561.21</v>
      </c>
      <c r="H30" s="65">
        <v>1215874</v>
      </c>
      <c r="I30" s="65">
        <v>1288631</v>
      </c>
      <c r="J30" s="65">
        <v>1288630.19</v>
      </c>
      <c r="K30" s="65">
        <f t="shared" si="4"/>
        <v>115.51407295705451</v>
      </c>
      <c r="L30" s="65">
        <f t="shared" si="5"/>
        <v>99.999937142595513</v>
      </c>
    </row>
    <row r="31" spans="2:12" x14ac:dyDescent="0.25">
      <c r="B31" s="65"/>
      <c r="C31" s="65"/>
      <c r="D31" s="65"/>
      <c r="E31" s="65" t="s">
        <v>85</v>
      </c>
      <c r="F31" s="65" t="s">
        <v>86</v>
      </c>
      <c r="G31" s="65">
        <v>6980.59</v>
      </c>
      <c r="H31" s="65">
        <v>6636</v>
      </c>
      <c r="I31" s="65">
        <v>11949</v>
      </c>
      <c r="J31" s="65">
        <v>11948.09</v>
      </c>
      <c r="K31" s="65">
        <f t="shared" si="4"/>
        <v>171.16160668367573</v>
      </c>
      <c r="L31" s="65">
        <f t="shared" si="5"/>
        <v>99.992384299941421</v>
      </c>
    </row>
    <row r="32" spans="2:12" x14ac:dyDescent="0.25">
      <c r="B32" s="64"/>
      <c r="C32" s="64"/>
      <c r="D32" s="64" t="s">
        <v>87</v>
      </c>
      <c r="E32" s="64"/>
      <c r="F32" s="64" t="s">
        <v>88</v>
      </c>
      <c r="G32" s="64">
        <f>G33</f>
        <v>22531.99</v>
      </c>
      <c r="H32" s="64">
        <f>H33</f>
        <v>26545</v>
      </c>
      <c r="I32" s="64">
        <f>I33</f>
        <v>36725</v>
      </c>
      <c r="J32" s="64">
        <f>J33</f>
        <v>36724.21</v>
      </c>
      <c r="K32" s="64">
        <f t="shared" si="4"/>
        <v>162.98697984510022</v>
      </c>
      <c r="L32" s="64">
        <f t="shared" si="5"/>
        <v>99.997848876786932</v>
      </c>
    </row>
    <row r="33" spans="2:12" x14ac:dyDescent="0.25">
      <c r="B33" s="65"/>
      <c r="C33" s="65"/>
      <c r="D33" s="65"/>
      <c r="E33" s="65" t="s">
        <v>89</v>
      </c>
      <c r="F33" s="65" t="s">
        <v>88</v>
      </c>
      <c r="G33" s="65">
        <v>22531.99</v>
      </c>
      <c r="H33" s="65">
        <v>26545</v>
      </c>
      <c r="I33" s="65">
        <v>36725</v>
      </c>
      <c r="J33" s="65">
        <v>36724.21</v>
      </c>
      <c r="K33" s="65">
        <f t="shared" si="4"/>
        <v>162.98697984510022</v>
      </c>
      <c r="L33" s="65">
        <f t="shared" si="5"/>
        <v>99.997848876786932</v>
      </c>
    </row>
    <row r="34" spans="2:12" x14ac:dyDescent="0.25">
      <c r="B34" s="64"/>
      <c r="C34" s="64"/>
      <c r="D34" s="64" t="s">
        <v>90</v>
      </c>
      <c r="E34" s="64"/>
      <c r="F34" s="64" t="s">
        <v>91</v>
      </c>
      <c r="G34" s="64">
        <f>G35</f>
        <v>172744.98</v>
      </c>
      <c r="H34" s="64">
        <f>H35</f>
        <v>201739</v>
      </c>
      <c r="I34" s="64">
        <f>I35</f>
        <v>211254</v>
      </c>
      <c r="J34" s="64">
        <f>J35</f>
        <v>211253.96</v>
      </c>
      <c r="K34" s="64">
        <f t="shared" si="4"/>
        <v>122.29238730989461</v>
      </c>
      <c r="L34" s="64">
        <f t="shared" si="5"/>
        <v>99.999981065447287</v>
      </c>
    </row>
    <row r="35" spans="2:12" x14ac:dyDescent="0.25">
      <c r="B35" s="65"/>
      <c r="C35" s="65"/>
      <c r="D35" s="65"/>
      <c r="E35" s="65" t="s">
        <v>92</v>
      </c>
      <c r="F35" s="65" t="s">
        <v>93</v>
      </c>
      <c r="G35" s="65">
        <v>172744.98</v>
      </c>
      <c r="H35" s="65">
        <v>201739</v>
      </c>
      <c r="I35" s="65">
        <v>211254</v>
      </c>
      <c r="J35" s="65">
        <v>211253.96</v>
      </c>
      <c r="K35" s="65">
        <f t="shared" si="4"/>
        <v>122.29238730989461</v>
      </c>
      <c r="L35" s="65">
        <f t="shared" si="5"/>
        <v>99.999981065447287</v>
      </c>
    </row>
    <row r="36" spans="2:12" x14ac:dyDescent="0.25">
      <c r="B36" s="64"/>
      <c r="C36" s="64" t="s">
        <v>94</v>
      </c>
      <c r="D36" s="64"/>
      <c r="E36" s="64"/>
      <c r="F36" s="64" t="s">
        <v>95</v>
      </c>
      <c r="G36" s="64">
        <f>G37+G42+G46+G56+G58</f>
        <v>264759.88</v>
      </c>
      <c r="H36" s="64">
        <f>H37+H42+H46+H56+H58</f>
        <v>351165</v>
      </c>
      <c r="I36" s="64">
        <f>I37+I42+I46+I56+I58</f>
        <v>470359.34</v>
      </c>
      <c r="J36" s="64">
        <f>J37+J42+J46+J56+J58</f>
        <v>469015.75000000006</v>
      </c>
      <c r="K36" s="64">
        <f t="shared" si="4"/>
        <v>177.14759124380933</v>
      </c>
      <c r="L36" s="64">
        <f t="shared" si="5"/>
        <v>99.714348183242194</v>
      </c>
    </row>
    <row r="37" spans="2:12" x14ac:dyDescent="0.25">
      <c r="B37" s="64"/>
      <c r="C37" s="64"/>
      <c r="D37" s="64" t="s">
        <v>96</v>
      </c>
      <c r="E37" s="64"/>
      <c r="F37" s="64" t="s">
        <v>97</v>
      </c>
      <c r="G37" s="64">
        <f>G38+G39+G40+G41</f>
        <v>45754.21</v>
      </c>
      <c r="H37" s="64">
        <f>H38+H39+H40+H41</f>
        <v>69100</v>
      </c>
      <c r="I37" s="64">
        <f>I38+I39+I40+I41</f>
        <v>53981</v>
      </c>
      <c r="J37" s="64">
        <f>J38+J39+J40+J41</f>
        <v>53292.090000000004</v>
      </c>
      <c r="K37" s="64">
        <f t="shared" si="4"/>
        <v>116.47472440241019</v>
      </c>
      <c r="L37" s="64">
        <f t="shared" si="5"/>
        <v>98.723791704488619</v>
      </c>
    </row>
    <row r="38" spans="2:12" x14ac:dyDescent="0.25">
      <c r="B38" s="65"/>
      <c r="C38" s="65"/>
      <c r="D38" s="65"/>
      <c r="E38" s="65" t="s">
        <v>98</v>
      </c>
      <c r="F38" s="65" t="s">
        <v>99</v>
      </c>
      <c r="G38" s="65">
        <v>988.82</v>
      </c>
      <c r="H38" s="65">
        <v>6982</v>
      </c>
      <c r="I38" s="65">
        <v>6982</v>
      </c>
      <c r="J38" s="65">
        <v>6293.33</v>
      </c>
      <c r="K38" s="65">
        <f t="shared" si="4"/>
        <v>636.448494164762</v>
      </c>
      <c r="L38" s="65">
        <f t="shared" si="5"/>
        <v>90.136493841306219</v>
      </c>
    </row>
    <row r="39" spans="2:12" x14ac:dyDescent="0.25">
      <c r="B39" s="65"/>
      <c r="C39" s="65"/>
      <c r="D39" s="65"/>
      <c r="E39" s="65" t="s">
        <v>100</v>
      </c>
      <c r="F39" s="65" t="s">
        <v>101</v>
      </c>
      <c r="G39" s="65">
        <v>44581.440000000002</v>
      </c>
      <c r="H39" s="65">
        <v>59725</v>
      </c>
      <c r="I39" s="65">
        <v>44606</v>
      </c>
      <c r="J39" s="65">
        <v>44605.760000000002</v>
      </c>
      <c r="K39" s="65">
        <f t="shared" si="4"/>
        <v>100.05455184937946</v>
      </c>
      <c r="L39" s="65">
        <f t="shared" si="5"/>
        <v>99.999461955790707</v>
      </c>
    </row>
    <row r="40" spans="2:12" x14ac:dyDescent="0.25">
      <c r="B40" s="65"/>
      <c r="C40" s="65"/>
      <c r="D40" s="65"/>
      <c r="E40" s="65" t="s">
        <v>102</v>
      </c>
      <c r="F40" s="65" t="s">
        <v>103</v>
      </c>
      <c r="G40" s="65">
        <v>183.95</v>
      </c>
      <c r="H40" s="65">
        <v>2327</v>
      </c>
      <c r="I40" s="65">
        <v>2327</v>
      </c>
      <c r="J40" s="65">
        <v>2327</v>
      </c>
      <c r="K40" s="65">
        <f t="shared" si="4"/>
        <v>1265.017667844523</v>
      </c>
      <c r="L40" s="65">
        <f t="shared" si="5"/>
        <v>100</v>
      </c>
    </row>
    <row r="41" spans="2:12" x14ac:dyDescent="0.25">
      <c r="B41" s="65"/>
      <c r="C41" s="65"/>
      <c r="D41" s="65"/>
      <c r="E41" s="65" t="s">
        <v>104</v>
      </c>
      <c r="F41" s="65" t="s">
        <v>105</v>
      </c>
      <c r="G41" s="65">
        <v>0</v>
      </c>
      <c r="H41" s="65">
        <v>66</v>
      </c>
      <c r="I41" s="65">
        <v>66</v>
      </c>
      <c r="J41" s="65">
        <v>66</v>
      </c>
      <c r="K41" s="65" t="e">
        <f t="shared" si="4"/>
        <v>#DIV/0!</v>
      </c>
      <c r="L41" s="65">
        <f t="shared" si="5"/>
        <v>100</v>
      </c>
    </row>
    <row r="42" spans="2:12" x14ac:dyDescent="0.25">
      <c r="B42" s="64"/>
      <c r="C42" s="64"/>
      <c r="D42" s="64" t="s">
        <v>106</v>
      </c>
      <c r="E42" s="64"/>
      <c r="F42" s="64" t="s">
        <v>107</v>
      </c>
      <c r="G42" s="64">
        <f>G43+G44+G45</f>
        <v>49003.86</v>
      </c>
      <c r="H42" s="64">
        <f>H43+H44+H45</f>
        <v>77377</v>
      </c>
      <c r="I42" s="64">
        <f>I43+I44+I45</f>
        <v>74377</v>
      </c>
      <c r="J42" s="64">
        <f>J43+J44+J45</f>
        <v>74244</v>
      </c>
      <c r="K42" s="64">
        <f t="shared" si="4"/>
        <v>151.50643235043117</v>
      </c>
      <c r="L42" s="64">
        <f t="shared" si="5"/>
        <v>99.821181279158878</v>
      </c>
    </row>
    <row r="43" spans="2:12" x14ac:dyDescent="0.25">
      <c r="B43" s="65"/>
      <c r="C43" s="65"/>
      <c r="D43" s="65"/>
      <c r="E43" s="65" t="s">
        <v>108</v>
      </c>
      <c r="F43" s="65" t="s">
        <v>109</v>
      </c>
      <c r="G43" s="65">
        <v>16026.69</v>
      </c>
      <c r="H43" s="65">
        <v>20041</v>
      </c>
      <c r="I43" s="65">
        <v>14041</v>
      </c>
      <c r="J43" s="65">
        <v>13908</v>
      </c>
      <c r="K43" s="65">
        <f t="shared" si="4"/>
        <v>86.780239712629367</v>
      </c>
      <c r="L43" s="65">
        <f t="shared" si="5"/>
        <v>99.052774018944518</v>
      </c>
    </row>
    <row r="44" spans="2:12" x14ac:dyDescent="0.25">
      <c r="B44" s="65"/>
      <c r="C44" s="65"/>
      <c r="D44" s="65"/>
      <c r="E44" s="65" t="s">
        <v>110</v>
      </c>
      <c r="F44" s="65" t="s">
        <v>111</v>
      </c>
      <c r="G44" s="65">
        <v>31602.23</v>
      </c>
      <c r="H44" s="65">
        <v>51762</v>
      </c>
      <c r="I44" s="65">
        <v>51762</v>
      </c>
      <c r="J44" s="65">
        <v>51762</v>
      </c>
      <c r="K44" s="65">
        <f t="shared" si="4"/>
        <v>163.7922387122681</v>
      </c>
      <c r="L44" s="65">
        <f t="shared" si="5"/>
        <v>100</v>
      </c>
    </row>
    <row r="45" spans="2:12" x14ac:dyDescent="0.25">
      <c r="B45" s="65"/>
      <c r="C45" s="65"/>
      <c r="D45" s="65"/>
      <c r="E45" s="65" t="s">
        <v>112</v>
      </c>
      <c r="F45" s="65" t="s">
        <v>113</v>
      </c>
      <c r="G45" s="65">
        <v>1374.94</v>
      </c>
      <c r="H45" s="65">
        <v>5574</v>
      </c>
      <c r="I45" s="65">
        <v>8574</v>
      </c>
      <c r="J45" s="65">
        <v>8574</v>
      </c>
      <c r="K45" s="65">
        <f t="shared" si="4"/>
        <v>623.59084760062251</v>
      </c>
      <c r="L45" s="65">
        <f t="shared" si="5"/>
        <v>100</v>
      </c>
    </row>
    <row r="46" spans="2:12" x14ac:dyDescent="0.25">
      <c r="B46" s="64"/>
      <c r="C46" s="64"/>
      <c r="D46" s="64" t="s">
        <v>114</v>
      </c>
      <c r="E46" s="64"/>
      <c r="F46" s="64" t="s">
        <v>115</v>
      </c>
      <c r="G46" s="64">
        <f>G47+G48+G49+G50+G51+G52+G53+G54+G55</f>
        <v>168014.61000000002</v>
      </c>
      <c r="H46" s="64">
        <f>H47+H48+H49+H50+H51+H52+H53+H54+H55</f>
        <v>199645</v>
      </c>
      <c r="I46" s="64">
        <f>I47+I48+I49+I50+I51+I52+I53+I54+I55</f>
        <v>337223.34</v>
      </c>
      <c r="J46" s="64">
        <f>J47+J48+J49+J50+J51+J52+J53+J54+J55</f>
        <v>337222.84</v>
      </c>
      <c r="K46" s="64">
        <f t="shared" si="4"/>
        <v>200.71042631352117</v>
      </c>
      <c r="L46" s="64">
        <f t="shared" si="5"/>
        <v>99.99985173031024</v>
      </c>
    </row>
    <row r="47" spans="2:12" x14ac:dyDescent="0.25">
      <c r="B47" s="65"/>
      <c r="C47" s="65"/>
      <c r="D47" s="65"/>
      <c r="E47" s="65" t="s">
        <v>116</v>
      </c>
      <c r="F47" s="65" t="s">
        <v>117</v>
      </c>
      <c r="G47" s="65">
        <v>34018.69</v>
      </c>
      <c r="H47" s="65">
        <v>43126</v>
      </c>
      <c r="I47" s="65">
        <v>33126</v>
      </c>
      <c r="J47" s="65">
        <v>33126</v>
      </c>
      <c r="K47" s="65">
        <f t="shared" si="4"/>
        <v>97.375883668653898</v>
      </c>
      <c r="L47" s="65">
        <f t="shared" si="5"/>
        <v>100</v>
      </c>
    </row>
    <row r="48" spans="2:12" x14ac:dyDescent="0.25">
      <c r="B48" s="65"/>
      <c r="C48" s="65"/>
      <c r="D48" s="65"/>
      <c r="E48" s="65" t="s">
        <v>118</v>
      </c>
      <c r="F48" s="65" t="s">
        <v>119</v>
      </c>
      <c r="G48" s="65">
        <v>4928.62</v>
      </c>
      <c r="H48" s="65">
        <v>7945</v>
      </c>
      <c r="I48" s="65">
        <v>7945</v>
      </c>
      <c r="J48" s="65">
        <v>7945</v>
      </c>
      <c r="K48" s="65">
        <f t="shared" si="4"/>
        <v>161.20130990013433</v>
      </c>
      <c r="L48" s="65">
        <f t="shared" si="5"/>
        <v>100</v>
      </c>
    </row>
    <row r="49" spans="2:12" x14ac:dyDescent="0.25">
      <c r="B49" s="65"/>
      <c r="C49" s="65"/>
      <c r="D49" s="65"/>
      <c r="E49" s="65" t="s">
        <v>120</v>
      </c>
      <c r="F49" s="65" t="s">
        <v>121</v>
      </c>
      <c r="G49" s="65">
        <v>2009.82</v>
      </c>
      <c r="H49" s="65">
        <v>3613</v>
      </c>
      <c r="I49" s="65">
        <v>6613</v>
      </c>
      <c r="J49" s="65">
        <v>6613</v>
      </c>
      <c r="K49" s="65">
        <f t="shared" si="4"/>
        <v>329.03444089520457</v>
      </c>
      <c r="L49" s="65">
        <f t="shared" si="5"/>
        <v>100</v>
      </c>
    </row>
    <row r="50" spans="2:12" x14ac:dyDescent="0.25">
      <c r="B50" s="65"/>
      <c r="C50" s="65"/>
      <c r="D50" s="65"/>
      <c r="E50" s="65" t="s">
        <v>122</v>
      </c>
      <c r="F50" s="65" t="s">
        <v>123</v>
      </c>
      <c r="G50" s="65">
        <v>2402.8000000000002</v>
      </c>
      <c r="H50" s="65">
        <v>9291</v>
      </c>
      <c r="I50" s="65">
        <v>6291</v>
      </c>
      <c r="J50" s="65">
        <v>6291</v>
      </c>
      <c r="K50" s="65">
        <f t="shared" si="4"/>
        <v>261.81954386549023</v>
      </c>
      <c r="L50" s="65">
        <f t="shared" si="5"/>
        <v>100</v>
      </c>
    </row>
    <row r="51" spans="2:12" x14ac:dyDescent="0.25">
      <c r="B51" s="65"/>
      <c r="C51" s="65"/>
      <c r="D51" s="65"/>
      <c r="E51" s="65" t="s">
        <v>124</v>
      </c>
      <c r="F51" s="65" t="s">
        <v>125</v>
      </c>
      <c r="G51" s="65">
        <v>4844.95</v>
      </c>
      <c r="H51" s="65">
        <v>5309</v>
      </c>
      <c r="I51" s="65">
        <v>5309</v>
      </c>
      <c r="J51" s="65">
        <v>5309</v>
      </c>
      <c r="K51" s="65">
        <f t="shared" si="4"/>
        <v>109.578014220993</v>
      </c>
      <c r="L51" s="65">
        <f t="shared" si="5"/>
        <v>100</v>
      </c>
    </row>
    <row r="52" spans="2:12" x14ac:dyDescent="0.25">
      <c r="B52" s="65"/>
      <c r="C52" s="65"/>
      <c r="D52" s="65"/>
      <c r="E52" s="65" t="s">
        <v>126</v>
      </c>
      <c r="F52" s="65" t="s">
        <v>127</v>
      </c>
      <c r="G52" s="65">
        <v>3449.47</v>
      </c>
      <c r="H52" s="65">
        <v>2920</v>
      </c>
      <c r="I52" s="65">
        <v>2964</v>
      </c>
      <c r="J52" s="65">
        <v>2963.5</v>
      </c>
      <c r="K52" s="65">
        <f t="shared" si="4"/>
        <v>85.911748761403928</v>
      </c>
      <c r="L52" s="65">
        <f t="shared" si="5"/>
        <v>99.98313090418354</v>
      </c>
    </row>
    <row r="53" spans="2:12" x14ac:dyDescent="0.25">
      <c r="B53" s="65"/>
      <c r="C53" s="65"/>
      <c r="D53" s="65"/>
      <c r="E53" s="65" t="s">
        <v>128</v>
      </c>
      <c r="F53" s="65" t="s">
        <v>129</v>
      </c>
      <c r="G53" s="65">
        <v>115954.72</v>
      </c>
      <c r="H53" s="65">
        <v>126087</v>
      </c>
      <c r="I53" s="65">
        <v>273621.34000000003</v>
      </c>
      <c r="J53" s="65">
        <v>273621.34000000003</v>
      </c>
      <c r="K53" s="65">
        <f t="shared" si="4"/>
        <v>235.97257619181008</v>
      </c>
      <c r="L53" s="65">
        <f t="shared" si="5"/>
        <v>99.999999999999986</v>
      </c>
    </row>
    <row r="54" spans="2:12" x14ac:dyDescent="0.25">
      <c r="B54" s="65"/>
      <c r="C54" s="65"/>
      <c r="D54" s="65"/>
      <c r="E54" s="65" t="s">
        <v>130</v>
      </c>
      <c r="F54" s="65" t="s">
        <v>131</v>
      </c>
      <c r="G54" s="65">
        <v>19.91</v>
      </c>
      <c r="H54" s="65">
        <v>27</v>
      </c>
      <c r="I54" s="65">
        <v>27</v>
      </c>
      <c r="J54" s="65">
        <v>27</v>
      </c>
      <c r="K54" s="65">
        <f t="shared" si="4"/>
        <v>135.61024610748368</v>
      </c>
      <c r="L54" s="65">
        <f t="shared" si="5"/>
        <v>100</v>
      </c>
    </row>
    <row r="55" spans="2:12" x14ac:dyDescent="0.25">
      <c r="B55" s="65"/>
      <c r="C55" s="65"/>
      <c r="D55" s="65"/>
      <c r="E55" s="65" t="s">
        <v>132</v>
      </c>
      <c r="F55" s="65" t="s">
        <v>133</v>
      </c>
      <c r="G55" s="65">
        <v>385.63</v>
      </c>
      <c r="H55" s="65">
        <v>1327</v>
      </c>
      <c r="I55" s="65">
        <v>1327</v>
      </c>
      <c r="J55" s="65">
        <v>1327</v>
      </c>
      <c r="K55" s="65">
        <f t="shared" si="4"/>
        <v>344.11223193216296</v>
      </c>
      <c r="L55" s="65">
        <f t="shared" si="5"/>
        <v>100</v>
      </c>
    </row>
    <row r="56" spans="2:12" x14ac:dyDescent="0.25">
      <c r="B56" s="64"/>
      <c r="C56" s="64"/>
      <c r="D56" s="64" t="s">
        <v>134</v>
      </c>
      <c r="E56" s="64"/>
      <c r="F56" s="64" t="s">
        <v>135</v>
      </c>
      <c r="G56" s="64">
        <f>G57</f>
        <v>132.72</v>
      </c>
      <c r="H56" s="64">
        <f>H57</f>
        <v>1327</v>
      </c>
      <c r="I56" s="64">
        <f>I57</f>
        <v>1327</v>
      </c>
      <c r="J56" s="64">
        <f>J57</f>
        <v>1327</v>
      </c>
      <c r="K56" s="64">
        <f t="shared" si="4"/>
        <v>999.8493068113321</v>
      </c>
      <c r="L56" s="64">
        <f t="shared" si="5"/>
        <v>100</v>
      </c>
    </row>
    <row r="57" spans="2:12" x14ac:dyDescent="0.25">
      <c r="B57" s="65"/>
      <c r="C57" s="65"/>
      <c r="D57" s="65"/>
      <c r="E57" s="65" t="s">
        <v>136</v>
      </c>
      <c r="F57" s="65" t="s">
        <v>137</v>
      </c>
      <c r="G57" s="65">
        <v>132.72</v>
      </c>
      <c r="H57" s="65">
        <v>1327</v>
      </c>
      <c r="I57" s="65">
        <v>1327</v>
      </c>
      <c r="J57" s="65">
        <v>1327</v>
      </c>
      <c r="K57" s="65">
        <f t="shared" si="4"/>
        <v>999.8493068113321</v>
      </c>
      <c r="L57" s="65">
        <f t="shared" si="5"/>
        <v>100</v>
      </c>
    </row>
    <row r="58" spans="2:12" x14ac:dyDescent="0.25">
      <c r="B58" s="64"/>
      <c r="C58" s="64"/>
      <c r="D58" s="64" t="s">
        <v>138</v>
      </c>
      <c r="E58" s="64"/>
      <c r="F58" s="64" t="s">
        <v>139</v>
      </c>
      <c r="G58" s="64">
        <f>G59+G60+G61+G62</f>
        <v>1854.48</v>
      </c>
      <c r="H58" s="64">
        <f>H59+H60+H61+H62</f>
        <v>3716</v>
      </c>
      <c r="I58" s="64">
        <f>I59+I60+I61+I62</f>
        <v>3451</v>
      </c>
      <c r="J58" s="64">
        <f>J59+J60+J61+J62</f>
        <v>2929.82</v>
      </c>
      <c r="K58" s="64">
        <f t="shared" si="4"/>
        <v>157.9860661748846</v>
      </c>
      <c r="L58" s="64">
        <f t="shared" si="5"/>
        <v>84.897710808461312</v>
      </c>
    </row>
    <row r="59" spans="2:12" x14ac:dyDescent="0.25">
      <c r="B59" s="65"/>
      <c r="C59" s="65"/>
      <c r="D59" s="65"/>
      <c r="E59" s="65" t="s">
        <v>140</v>
      </c>
      <c r="F59" s="65" t="s">
        <v>141</v>
      </c>
      <c r="G59" s="65">
        <v>831.39</v>
      </c>
      <c r="H59" s="65">
        <v>1327</v>
      </c>
      <c r="I59" s="65">
        <v>1327</v>
      </c>
      <c r="J59" s="65">
        <v>805.82</v>
      </c>
      <c r="K59" s="65">
        <f t="shared" si="4"/>
        <v>96.924427765549268</v>
      </c>
      <c r="L59" s="65">
        <f t="shared" si="5"/>
        <v>60.724943481537302</v>
      </c>
    </row>
    <row r="60" spans="2:12" x14ac:dyDescent="0.25">
      <c r="B60" s="65"/>
      <c r="C60" s="65"/>
      <c r="D60" s="65"/>
      <c r="E60" s="65" t="s">
        <v>142</v>
      </c>
      <c r="F60" s="65" t="s">
        <v>143</v>
      </c>
      <c r="G60" s="65">
        <v>565.53</v>
      </c>
      <c r="H60" s="65">
        <v>929</v>
      </c>
      <c r="I60" s="65">
        <v>664</v>
      </c>
      <c r="J60" s="65">
        <v>664</v>
      </c>
      <c r="K60" s="65">
        <f t="shared" si="4"/>
        <v>117.41198521740668</v>
      </c>
      <c r="L60" s="65">
        <f t="shared" si="5"/>
        <v>100</v>
      </c>
    </row>
    <row r="61" spans="2:12" x14ac:dyDescent="0.25">
      <c r="B61" s="65"/>
      <c r="C61" s="65"/>
      <c r="D61" s="65"/>
      <c r="E61" s="65" t="s">
        <v>144</v>
      </c>
      <c r="F61" s="65" t="s">
        <v>145</v>
      </c>
      <c r="G61" s="65">
        <v>127.41</v>
      </c>
      <c r="H61" s="65">
        <v>133</v>
      </c>
      <c r="I61" s="65">
        <v>133</v>
      </c>
      <c r="J61" s="65">
        <v>133</v>
      </c>
      <c r="K61" s="65">
        <f t="shared" si="4"/>
        <v>104.38741072129346</v>
      </c>
      <c r="L61" s="65">
        <f t="shared" si="5"/>
        <v>100</v>
      </c>
    </row>
    <row r="62" spans="2:12" x14ac:dyDescent="0.25">
      <c r="B62" s="65"/>
      <c r="C62" s="65"/>
      <c r="D62" s="65"/>
      <c r="E62" s="65" t="s">
        <v>146</v>
      </c>
      <c r="F62" s="65" t="s">
        <v>139</v>
      </c>
      <c r="G62" s="65">
        <v>330.15</v>
      </c>
      <c r="H62" s="65">
        <v>1327</v>
      </c>
      <c r="I62" s="65">
        <v>1327</v>
      </c>
      <c r="J62" s="65">
        <v>1327</v>
      </c>
      <c r="K62" s="65">
        <f t="shared" si="4"/>
        <v>401.93851279721343</v>
      </c>
      <c r="L62" s="65">
        <f t="shared" si="5"/>
        <v>100</v>
      </c>
    </row>
    <row r="63" spans="2:12" x14ac:dyDescent="0.25">
      <c r="B63" s="64"/>
      <c r="C63" s="64" t="s">
        <v>147</v>
      </c>
      <c r="D63" s="64"/>
      <c r="E63" s="64"/>
      <c r="F63" s="64" t="s">
        <v>148</v>
      </c>
      <c r="G63" s="64">
        <f>G64+G66</f>
        <v>975.23</v>
      </c>
      <c r="H63" s="64">
        <f>H64+H66</f>
        <v>2249</v>
      </c>
      <c r="I63" s="64">
        <f>I64+I66</f>
        <v>2249</v>
      </c>
      <c r="J63" s="64">
        <f>J64+J66</f>
        <v>1848.19</v>
      </c>
      <c r="K63" s="64">
        <f t="shared" si="4"/>
        <v>189.51324302984938</v>
      </c>
      <c r="L63" s="64">
        <f t="shared" si="5"/>
        <v>82.178301467318803</v>
      </c>
    </row>
    <row r="64" spans="2:12" x14ac:dyDescent="0.25">
      <c r="B64" s="64"/>
      <c r="C64" s="64"/>
      <c r="D64" s="64" t="s">
        <v>149</v>
      </c>
      <c r="E64" s="64"/>
      <c r="F64" s="64" t="s">
        <v>150</v>
      </c>
      <c r="G64" s="64">
        <f>G65</f>
        <v>577.05999999999995</v>
      </c>
      <c r="H64" s="64">
        <f>H65</f>
        <v>922</v>
      </c>
      <c r="I64" s="64">
        <f>I65</f>
        <v>922</v>
      </c>
      <c r="J64" s="64">
        <f>J65</f>
        <v>907.1</v>
      </c>
      <c r="K64" s="64">
        <f t="shared" si="4"/>
        <v>157.19335944269227</v>
      </c>
      <c r="L64" s="64">
        <f t="shared" si="5"/>
        <v>98.38394793926247</v>
      </c>
    </row>
    <row r="65" spans="2:12" x14ac:dyDescent="0.25">
      <c r="B65" s="65"/>
      <c r="C65" s="65"/>
      <c r="D65" s="65"/>
      <c r="E65" s="65" t="s">
        <v>151</v>
      </c>
      <c r="F65" s="65" t="s">
        <v>152</v>
      </c>
      <c r="G65" s="65">
        <v>577.05999999999995</v>
      </c>
      <c r="H65" s="65">
        <v>922</v>
      </c>
      <c r="I65" s="65">
        <v>922</v>
      </c>
      <c r="J65" s="65">
        <v>907.1</v>
      </c>
      <c r="K65" s="65">
        <f t="shared" si="4"/>
        <v>157.19335944269227</v>
      </c>
      <c r="L65" s="65">
        <f t="shared" si="5"/>
        <v>98.38394793926247</v>
      </c>
    </row>
    <row r="66" spans="2:12" x14ac:dyDescent="0.25">
      <c r="B66" s="64"/>
      <c r="C66" s="64"/>
      <c r="D66" s="64" t="s">
        <v>153</v>
      </c>
      <c r="E66" s="64"/>
      <c r="F66" s="64" t="s">
        <v>154</v>
      </c>
      <c r="G66" s="64">
        <f>G67</f>
        <v>398.17</v>
      </c>
      <c r="H66" s="64">
        <f>H67</f>
        <v>1327</v>
      </c>
      <c r="I66" s="64">
        <f>I67</f>
        <v>1327</v>
      </c>
      <c r="J66" s="64">
        <f>J67</f>
        <v>941.09</v>
      </c>
      <c r="K66" s="64">
        <f t="shared" si="4"/>
        <v>236.35381872064696</v>
      </c>
      <c r="L66" s="64">
        <f t="shared" si="5"/>
        <v>70.91861341371515</v>
      </c>
    </row>
    <row r="67" spans="2:12" x14ac:dyDescent="0.25">
      <c r="B67" s="65"/>
      <c r="C67" s="65"/>
      <c r="D67" s="65"/>
      <c r="E67" s="65" t="s">
        <v>155</v>
      </c>
      <c r="F67" s="65" t="s">
        <v>156</v>
      </c>
      <c r="G67" s="65">
        <v>398.17</v>
      </c>
      <c r="H67" s="65">
        <v>1327</v>
      </c>
      <c r="I67" s="65">
        <v>1327</v>
      </c>
      <c r="J67" s="65">
        <v>941.09</v>
      </c>
      <c r="K67" s="65">
        <f t="shared" si="4"/>
        <v>236.35381872064696</v>
      </c>
      <c r="L67" s="65">
        <f t="shared" si="5"/>
        <v>70.91861341371515</v>
      </c>
    </row>
    <row r="68" spans="2:12" x14ac:dyDescent="0.25">
      <c r="B68" s="64" t="s">
        <v>157</v>
      </c>
      <c r="C68" s="64"/>
      <c r="D68" s="64"/>
      <c r="E68" s="64"/>
      <c r="F68" s="64" t="s">
        <v>158</v>
      </c>
      <c r="G68" s="64">
        <f>G69</f>
        <v>4768.8999999999996</v>
      </c>
      <c r="H68" s="64">
        <f>H69</f>
        <v>7486</v>
      </c>
      <c r="I68" s="64">
        <f>I69</f>
        <v>20486</v>
      </c>
      <c r="J68" s="64">
        <f>J69</f>
        <v>20062.21</v>
      </c>
      <c r="K68" s="64">
        <f t="shared" si="4"/>
        <v>420.68841871291079</v>
      </c>
      <c r="L68" s="64">
        <f t="shared" si="5"/>
        <v>97.931318949526499</v>
      </c>
    </row>
    <row r="69" spans="2:12" x14ac:dyDescent="0.25">
      <c r="B69" s="64"/>
      <c r="C69" s="64" t="s">
        <v>159</v>
      </c>
      <c r="D69" s="64"/>
      <c r="E69" s="64"/>
      <c r="F69" s="64" t="s">
        <v>160</v>
      </c>
      <c r="G69" s="64">
        <f>G70+G72</f>
        <v>4768.8999999999996</v>
      </c>
      <c r="H69" s="64">
        <f>H70+H72</f>
        <v>7486</v>
      </c>
      <c r="I69" s="64">
        <f>I70+I72</f>
        <v>20486</v>
      </c>
      <c r="J69" s="64">
        <f>J70+J72</f>
        <v>20062.21</v>
      </c>
      <c r="K69" s="64">
        <f t="shared" si="4"/>
        <v>420.68841871291079</v>
      </c>
      <c r="L69" s="64">
        <f t="shared" si="5"/>
        <v>97.931318949526499</v>
      </c>
    </row>
    <row r="70" spans="2:12" x14ac:dyDescent="0.25">
      <c r="B70" s="64"/>
      <c r="C70" s="64"/>
      <c r="D70" s="64" t="s">
        <v>161</v>
      </c>
      <c r="E70" s="64"/>
      <c r="F70" s="64" t="s">
        <v>162</v>
      </c>
      <c r="G70" s="64">
        <f>G71</f>
        <v>0</v>
      </c>
      <c r="H70" s="64">
        <f>H71</f>
        <v>0</v>
      </c>
      <c r="I70" s="64">
        <f>I71</f>
        <v>13000</v>
      </c>
      <c r="J70" s="64">
        <f>J71</f>
        <v>12576.21</v>
      </c>
      <c r="K70" s="64" t="e">
        <f t="shared" si="4"/>
        <v>#DIV/0!</v>
      </c>
      <c r="L70" s="64">
        <f t="shared" si="5"/>
        <v>96.740076923076927</v>
      </c>
    </row>
    <row r="71" spans="2:12" x14ac:dyDescent="0.25">
      <c r="B71" s="65"/>
      <c r="C71" s="65"/>
      <c r="D71" s="65"/>
      <c r="E71" s="65" t="s">
        <v>163</v>
      </c>
      <c r="F71" s="65" t="s">
        <v>164</v>
      </c>
      <c r="G71" s="65">
        <v>0</v>
      </c>
      <c r="H71" s="65">
        <v>0</v>
      </c>
      <c r="I71" s="65">
        <v>13000</v>
      </c>
      <c r="J71" s="65">
        <v>12576.21</v>
      </c>
      <c r="K71" s="65" t="e">
        <f t="shared" si="4"/>
        <v>#DIV/0!</v>
      </c>
      <c r="L71" s="65">
        <f t="shared" si="5"/>
        <v>96.740076923076927</v>
      </c>
    </row>
    <row r="72" spans="2:12" x14ac:dyDescent="0.25">
      <c r="B72" s="64"/>
      <c r="C72" s="64"/>
      <c r="D72" s="64" t="s">
        <v>165</v>
      </c>
      <c r="E72" s="64"/>
      <c r="F72" s="64" t="s">
        <v>166</v>
      </c>
      <c r="G72" s="64">
        <f>G73</f>
        <v>4768.8999999999996</v>
      </c>
      <c r="H72" s="64">
        <f>H73</f>
        <v>7486</v>
      </c>
      <c r="I72" s="64">
        <f>I73</f>
        <v>7486</v>
      </c>
      <c r="J72" s="64">
        <f>J73</f>
        <v>7486</v>
      </c>
      <c r="K72" s="64">
        <f t="shared" si="4"/>
        <v>156.97540313279794</v>
      </c>
      <c r="L72" s="64">
        <f t="shared" si="5"/>
        <v>100</v>
      </c>
    </row>
    <row r="73" spans="2:12" x14ac:dyDescent="0.25">
      <c r="B73" s="65"/>
      <c r="C73" s="65"/>
      <c r="D73" s="65"/>
      <c r="E73" s="65" t="s">
        <v>167</v>
      </c>
      <c r="F73" s="65" t="s">
        <v>168</v>
      </c>
      <c r="G73" s="65">
        <v>4768.8999999999996</v>
      </c>
      <c r="H73" s="65">
        <v>7486</v>
      </c>
      <c r="I73" s="65">
        <v>7486</v>
      </c>
      <c r="J73" s="65">
        <v>7486</v>
      </c>
      <c r="K73" s="65">
        <f t="shared" si="4"/>
        <v>156.97540313279794</v>
      </c>
      <c r="L73" s="65">
        <f t="shared" si="5"/>
        <v>100</v>
      </c>
    </row>
    <row r="74" spans="2:12" x14ac:dyDescent="0.25">
      <c r="B74" s="64"/>
      <c r="C74" s="65"/>
      <c r="D74" s="66"/>
      <c r="E74" s="67"/>
      <c r="F74" s="8"/>
      <c r="G74" s="64"/>
      <c r="H74" s="64"/>
      <c r="I74" s="64"/>
      <c r="J74" s="64"/>
      <c r="K74" s="69"/>
      <c r="L74" s="69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C18" sqref="C18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9" t="s">
        <v>16</v>
      </c>
      <c r="C2" s="99"/>
      <c r="D2" s="99"/>
      <c r="E2" s="99"/>
      <c r="F2" s="99"/>
      <c r="G2" s="99"/>
      <c r="H2" s="99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43</v>
      </c>
      <c r="C6" s="70">
        <f>C7+C9+C11</f>
        <v>1588322.78</v>
      </c>
      <c r="D6" s="70">
        <f>D7+D9+D11</f>
        <v>22604.04</v>
      </c>
      <c r="E6" s="70">
        <f>E7+E9+E11</f>
        <v>2039620.34</v>
      </c>
      <c r="F6" s="70">
        <f>F7+F9+F11</f>
        <v>2039482.6</v>
      </c>
      <c r="G6" s="71">
        <f t="shared" ref="G6:G19" si="0">(F6*100)/C6</f>
        <v>128.40479439575878</v>
      </c>
      <c r="H6" s="71">
        <f t="shared" ref="H6:H19" si="1">(F6*100)/E6</f>
        <v>99.993246782388923</v>
      </c>
    </row>
    <row r="7" spans="1:8" x14ac:dyDescent="0.25">
      <c r="A7"/>
      <c r="B7" s="8" t="s">
        <v>169</v>
      </c>
      <c r="C7" s="70">
        <f>C8</f>
        <v>1587827.72</v>
      </c>
      <c r="D7" s="70">
        <f>D8</f>
        <v>0</v>
      </c>
      <c r="E7" s="70">
        <f>E8</f>
        <v>2016953</v>
      </c>
      <c r="F7" s="70">
        <f>F8</f>
        <v>2016948.26</v>
      </c>
      <c r="G7" s="71">
        <f t="shared" si="0"/>
        <v>127.02563600539736</v>
      </c>
      <c r="H7" s="71">
        <f t="shared" si="1"/>
        <v>99.999764992044931</v>
      </c>
    </row>
    <row r="8" spans="1:8" x14ac:dyDescent="0.25">
      <c r="A8"/>
      <c r="B8" s="16" t="s">
        <v>170</v>
      </c>
      <c r="C8" s="72">
        <v>1587827.72</v>
      </c>
      <c r="D8" s="72">
        <v>0</v>
      </c>
      <c r="E8" s="72">
        <v>2016953</v>
      </c>
      <c r="F8" s="73">
        <v>2016948.26</v>
      </c>
      <c r="G8" s="69">
        <f t="shared" si="0"/>
        <v>127.02563600539736</v>
      </c>
      <c r="H8" s="69">
        <f t="shared" si="1"/>
        <v>99.999764992044931</v>
      </c>
    </row>
    <row r="9" spans="1:8" x14ac:dyDescent="0.25">
      <c r="A9"/>
      <c r="B9" s="8" t="s">
        <v>171</v>
      </c>
      <c r="C9" s="70">
        <f>C10</f>
        <v>495.06</v>
      </c>
      <c r="D9" s="70">
        <f>D10</f>
        <v>69.7</v>
      </c>
      <c r="E9" s="70">
        <f>E10</f>
        <v>133</v>
      </c>
      <c r="F9" s="70">
        <f>F10</f>
        <v>0</v>
      </c>
      <c r="G9" s="71">
        <f t="shared" si="0"/>
        <v>0</v>
      </c>
      <c r="H9" s="71">
        <f t="shared" si="1"/>
        <v>0</v>
      </c>
    </row>
    <row r="10" spans="1:8" x14ac:dyDescent="0.25">
      <c r="A10"/>
      <c r="B10" s="16" t="s">
        <v>172</v>
      </c>
      <c r="C10" s="72">
        <v>495.06</v>
      </c>
      <c r="D10" s="72">
        <v>69.7</v>
      </c>
      <c r="E10" s="72">
        <v>133</v>
      </c>
      <c r="F10" s="73">
        <v>0</v>
      </c>
      <c r="G10" s="69">
        <f t="shared" si="0"/>
        <v>0</v>
      </c>
      <c r="H10" s="69">
        <f t="shared" si="1"/>
        <v>0</v>
      </c>
    </row>
    <row r="11" spans="1:8" x14ac:dyDescent="0.25">
      <c r="A11"/>
      <c r="B11" s="8" t="s">
        <v>173</v>
      </c>
      <c r="C11" s="70">
        <f>C12</f>
        <v>0</v>
      </c>
      <c r="D11" s="70">
        <f>D12</f>
        <v>22534.34</v>
      </c>
      <c r="E11" s="70">
        <f>E12</f>
        <v>22534.34</v>
      </c>
      <c r="F11" s="70">
        <f>F12</f>
        <v>22534.34</v>
      </c>
      <c r="G11" s="71" t="e">
        <f t="shared" si="0"/>
        <v>#DIV/0!</v>
      </c>
      <c r="H11" s="71">
        <f t="shared" si="1"/>
        <v>100</v>
      </c>
    </row>
    <row r="12" spans="1:8" x14ac:dyDescent="0.25">
      <c r="A12"/>
      <c r="B12" s="16" t="s">
        <v>174</v>
      </c>
      <c r="C12" s="72">
        <v>0</v>
      </c>
      <c r="D12" s="72">
        <v>22534.34</v>
      </c>
      <c r="E12" s="72">
        <v>22534.34</v>
      </c>
      <c r="F12" s="73">
        <v>22534.34</v>
      </c>
      <c r="G12" s="69" t="e">
        <f t="shared" si="0"/>
        <v>#DIV/0!</v>
      </c>
      <c r="H12" s="69">
        <f t="shared" si="1"/>
        <v>100</v>
      </c>
    </row>
    <row r="13" spans="1:8" x14ac:dyDescent="0.25">
      <c r="B13" s="8" t="s">
        <v>33</v>
      </c>
      <c r="C13" s="74">
        <f>C14+C16+C18</f>
        <v>1588322.78</v>
      </c>
      <c r="D13" s="74">
        <f>D14+D16+D18</f>
        <v>1811694</v>
      </c>
      <c r="E13" s="74">
        <f>E14+E16+E18</f>
        <v>2041653.34</v>
      </c>
      <c r="F13" s="74">
        <f>F14+F16+F18</f>
        <v>2039482.6</v>
      </c>
      <c r="G13" s="71">
        <f t="shared" si="0"/>
        <v>128.40479439575878</v>
      </c>
      <c r="H13" s="71">
        <f t="shared" si="1"/>
        <v>99.893677346811472</v>
      </c>
    </row>
    <row r="14" spans="1:8" x14ac:dyDescent="0.25">
      <c r="A14"/>
      <c r="B14" s="8" t="s">
        <v>169</v>
      </c>
      <c r="C14" s="74">
        <f>C15</f>
        <v>1587827.72</v>
      </c>
      <c r="D14" s="74">
        <f>D15</f>
        <v>1811296</v>
      </c>
      <c r="E14" s="74">
        <f>E15</f>
        <v>2018986</v>
      </c>
      <c r="F14" s="74">
        <f>F15</f>
        <v>2016948.26</v>
      </c>
      <c r="G14" s="71">
        <f t="shared" si="0"/>
        <v>127.02563600539736</v>
      </c>
      <c r="H14" s="71">
        <f t="shared" si="1"/>
        <v>99.89907111787798</v>
      </c>
    </row>
    <row r="15" spans="1:8" x14ac:dyDescent="0.25">
      <c r="A15"/>
      <c r="B15" s="16" t="s">
        <v>170</v>
      </c>
      <c r="C15" s="72">
        <v>1587827.72</v>
      </c>
      <c r="D15" s="72">
        <v>1811296</v>
      </c>
      <c r="E15" s="75">
        <v>2018986</v>
      </c>
      <c r="F15" s="73">
        <v>2016948.26</v>
      </c>
      <c r="G15" s="69">
        <f t="shared" si="0"/>
        <v>127.02563600539736</v>
      </c>
      <c r="H15" s="69">
        <f t="shared" si="1"/>
        <v>99.89907111787798</v>
      </c>
    </row>
    <row r="16" spans="1:8" x14ac:dyDescent="0.25">
      <c r="A16"/>
      <c r="B16" s="8" t="s">
        <v>171</v>
      </c>
      <c r="C16" s="74">
        <f>C17</f>
        <v>495.06</v>
      </c>
      <c r="D16" s="74">
        <f>D17</f>
        <v>398</v>
      </c>
      <c r="E16" s="74">
        <f>E17</f>
        <v>133</v>
      </c>
      <c r="F16" s="74">
        <f>F17</f>
        <v>0</v>
      </c>
      <c r="G16" s="71">
        <f t="shared" si="0"/>
        <v>0</v>
      </c>
      <c r="H16" s="71">
        <f t="shared" si="1"/>
        <v>0</v>
      </c>
    </row>
    <row r="17" spans="1:8" x14ac:dyDescent="0.25">
      <c r="A17"/>
      <c r="B17" s="16" t="s">
        <v>172</v>
      </c>
      <c r="C17" s="72">
        <v>495.06</v>
      </c>
      <c r="D17" s="72">
        <v>398</v>
      </c>
      <c r="E17" s="75">
        <v>133</v>
      </c>
      <c r="F17" s="73">
        <v>0</v>
      </c>
      <c r="G17" s="69">
        <f t="shared" si="0"/>
        <v>0</v>
      </c>
      <c r="H17" s="69">
        <f t="shared" si="1"/>
        <v>0</v>
      </c>
    </row>
    <row r="18" spans="1:8" x14ac:dyDescent="0.25">
      <c r="A18"/>
      <c r="B18" s="8" t="s">
        <v>173</v>
      </c>
      <c r="C18" s="74">
        <f>C19</f>
        <v>0</v>
      </c>
      <c r="D18" s="74">
        <f>D19</f>
        <v>0</v>
      </c>
      <c r="E18" s="74">
        <f>E19</f>
        <v>22534.34</v>
      </c>
      <c r="F18" s="74">
        <f>F19</f>
        <v>22534.34</v>
      </c>
      <c r="G18" s="71" t="e">
        <f t="shared" si="0"/>
        <v>#DIV/0!</v>
      </c>
      <c r="H18" s="71">
        <f t="shared" si="1"/>
        <v>100</v>
      </c>
    </row>
    <row r="19" spans="1:8" x14ac:dyDescent="0.25">
      <c r="A19"/>
      <c r="B19" s="16" t="s">
        <v>174</v>
      </c>
      <c r="C19" s="72">
        <v>0</v>
      </c>
      <c r="D19" s="72">
        <v>0</v>
      </c>
      <c r="E19" s="75">
        <v>22534.34</v>
      </c>
      <c r="F19" s="73">
        <v>22534.34</v>
      </c>
      <c r="G19" s="69" t="e">
        <f t="shared" si="0"/>
        <v>#DIV/0!</v>
      </c>
      <c r="H19" s="69">
        <f t="shared" si="1"/>
        <v>100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9" t="s">
        <v>17</v>
      </c>
      <c r="C2" s="99"/>
      <c r="D2" s="99"/>
      <c r="E2" s="99"/>
      <c r="F2" s="99"/>
      <c r="G2" s="99"/>
      <c r="H2" s="9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4">
        <f t="shared" ref="C6:F7" si="0">C7</f>
        <v>1588322.78</v>
      </c>
      <c r="D6" s="74">
        <f t="shared" si="0"/>
        <v>1811694</v>
      </c>
      <c r="E6" s="74">
        <f t="shared" si="0"/>
        <v>2041653.34</v>
      </c>
      <c r="F6" s="74">
        <f t="shared" si="0"/>
        <v>2039482.6</v>
      </c>
      <c r="G6" s="69">
        <f>(F6*100)/C6</f>
        <v>128.40479439575878</v>
      </c>
      <c r="H6" s="69">
        <f>(F6*100)/E6</f>
        <v>99.893677346811472</v>
      </c>
    </row>
    <row r="7" spans="2:8" x14ac:dyDescent="0.25">
      <c r="B7" s="8" t="s">
        <v>175</v>
      </c>
      <c r="C7" s="74">
        <f t="shared" si="0"/>
        <v>1588322.78</v>
      </c>
      <c r="D7" s="74">
        <f t="shared" si="0"/>
        <v>1811694</v>
      </c>
      <c r="E7" s="74">
        <f t="shared" si="0"/>
        <v>2041653.34</v>
      </c>
      <c r="F7" s="74">
        <f t="shared" si="0"/>
        <v>2039482.6</v>
      </c>
      <c r="G7" s="69">
        <f>(F7*100)/C7</f>
        <v>128.40479439575878</v>
      </c>
      <c r="H7" s="69">
        <f>(F7*100)/E7</f>
        <v>99.893677346811472</v>
      </c>
    </row>
    <row r="8" spans="2:8" x14ac:dyDescent="0.25">
      <c r="B8" s="11" t="s">
        <v>176</v>
      </c>
      <c r="C8" s="72">
        <v>1588322.78</v>
      </c>
      <c r="D8" s="72">
        <v>1811694</v>
      </c>
      <c r="E8" s="72">
        <v>2041653.34</v>
      </c>
      <c r="F8" s="73">
        <v>2039482.6</v>
      </c>
      <c r="G8" s="69">
        <f>(F8*100)/C8</f>
        <v>128.40479439575878</v>
      </c>
      <c r="H8" s="69">
        <f>(F8*100)/E8</f>
        <v>99.893677346811472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15"/>
  <sheetViews>
    <sheetView workbookViewId="0">
      <selection activeCell="H30" sqref="H3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9" t="s">
        <v>4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9" t="s">
        <v>25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5.75" customHeight="1" x14ac:dyDescent="0.25">
      <c r="B5" s="99" t="s">
        <v>18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2" t="s">
        <v>3</v>
      </c>
      <c r="C7" s="123"/>
      <c r="D7" s="123"/>
      <c r="E7" s="123"/>
      <c r="F7" s="124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22">
        <v>1</v>
      </c>
      <c r="C8" s="123"/>
      <c r="D8" s="123"/>
      <c r="E8" s="123"/>
      <c r="F8" s="124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14"/>
  <sheetViews>
    <sheetView workbookViewId="0">
      <selection activeCell="E31" sqref="E3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9" t="s">
        <v>19</v>
      </c>
      <c r="C2" s="99"/>
      <c r="D2" s="99"/>
      <c r="E2" s="99"/>
      <c r="F2" s="99"/>
      <c r="G2" s="99"/>
      <c r="H2" s="9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44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7940"/>
  <sheetViews>
    <sheetView tabSelected="1" view="pageBreakPreview" topLeftCell="A4" zoomScale="90" zoomScaleNormal="100" zoomScaleSheetLayoutView="90" workbookViewId="0">
      <selection activeCell="K19" sqref="K19"/>
    </sheetView>
  </sheetViews>
  <sheetFormatPr defaultRowHeight="12.75" x14ac:dyDescent="0.2"/>
  <cols>
    <col min="1" max="1" width="13.42578125" style="57" customWidth="1"/>
    <col min="2" max="2" width="51.85546875" style="58" customWidth="1"/>
    <col min="3" max="3" width="14.85546875" style="58" customWidth="1"/>
    <col min="4" max="4" width="14.85546875" style="40" customWidth="1"/>
    <col min="5" max="5" width="15.85546875" style="40" customWidth="1"/>
    <col min="6" max="250" width="9.140625" style="40"/>
    <col min="251" max="251" width="11" style="40" customWidth="1"/>
    <col min="252" max="252" width="51.5703125" style="40" customWidth="1"/>
    <col min="253" max="253" width="20.28515625" style="40" customWidth="1"/>
    <col min="254" max="506" width="9.140625" style="40"/>
    <col min="507" max="507" width="11" style="40" customWidth="1"/>
    <col min="508" max="508" width="51.5703125" style="40" customWidth="1"/>
    <col min="509" max="509" width="20.28515625" style="40" customWidth="1"/>
    <col min="510" max="762" width="9.140625" style="40"/>
    <col min="763" max="763" width="11" style="40" customWidth="1"/>
    <col min="764" max="764" width="51.5703125" style="40" customWidth="1"/>
    <col min="765" max="765" width="20.28515625" style="40" customWidth="1"/>
    <col min="766" max="1018" width="9.140625" style="40"/>
    <col min="1019" max="1019" width="11" style="40" customWidth="1"/>
    <col min="1020" max="1020" width="51.5703125" style="40" customWidth="1"/>
    <col min="1021" max="1021" width="20.28515625" style="40" customWidth="1"/>
    <col min="1022" max="1274" width="9.140625" style="40"/>
    <col min="1275" max="1275" width="11" style="40" customWidth="1"/>
    <col min="1276" max="1276" width="51.5703125" style="40" customWidth="1"/>
    <col min="1277" max="1277" width="20.28515625" style="40" customWidth="1"/>
    <col min="1278" max="1530" width="9.140625" style="40"/>
    <col min="1531" max="1531" width="11" style="40" customWidth="1"/>
    <col min="1532" max="1532" width="51.5703125" style="40" customWidth="1"/>
    <col min="1533" max="1533" width="20.28515625" style="40" customWidth="1"/>
    <col min="1534" max="1786" width="9.140625" style="40"/>
    <col min="1787" max="1787" width="11" style="40" customWidth="1"/>
    <col min="1788" max="1788" width="51.5703125" style="40" customWidth="1"/>
    <col min="1789" max="1789" width="20.28515625" style="40" customWidth="1"/>
    <col min="1790" max="2042" width="9.140625" style="40"/>
    <col min="2043" max="2043" width="11" style="40" customWidth="1"/>
    <col min="2044" max="2044" width="51.5703125" style="40" customWidth="1"/>
    <col min="2045" max="2045" width="20.28515625" style="40" customWidth="1"/>
    <col min="2046" max="2298" width="9.140625" style="40"/>
    <col min="2299" max="2299" width="11" style="40" customWidth="1"/>
    <col min="2300" max="2300" width="51.5703125" style="40" customWidth="1"/>
    <col min="2301" max="2301" width="20.28515625" style="40" customWidth="1"/>
    <col min="2302" max="2554" width="9.140625" style="40"/>
    <col min="2555" max="2555" width="11" style="40" customWidth="1"/>
    <col min="2556" max="2556" width="51.5703125" style="40" customWidth="1"/>
    <col min="2557" max="2557" width="20.28515625" style="40" customWidth="1"/>
    <col min="2558" max="2810" width="9.140625" style="40"/>
    <col min="2811" max="2811" width="11" style="40" customWidth="1"/>
    <col min="2812" max="2812" width="51.5703125" style="40" customWidth="1"/>
    <col min="2813" max="2813" width="20.28515625" style="40" customWidth="1"/>
    <col min="2814" max="3066" width="9.140625" style="40"/>
    <col min="3067" max="3067" width="11" style="40" customWidth="1"/>
    <col min="3068" max="3068" width="51.5703125" style="40" customWidth="1"/>
    <col min="3069" max="3069" width="20.28515625" style="40" customWidth="1"/>
    <col min="3070" max="3322" width="9.140625" style="40"/>
    <col min="3323" max="3323" width="11" style="40" customWidth="1"/>
    <col min="3324" max="3324" width="51.5703125" style="40" customWidth="1"/>
    <col min="3325" max="3325" width="20.28515625" style="40" customWidth="1"/>
    <col min="3326" max="3578" width="9.140625" style="40"/>
    <col min="3579" max="3579" width="11" style="40" customWidth="1"/>
    <col min="3580" max="3580" width="51.5703125" style="40" customWidth="1"/>
    <col min="3581" max="3581" width="20.28515625" style="40" customWidth="1"/>
    <col min="3582" max="3834" width="9.140625" style="40"/>
    <col min="3835" max="3835" width="11" style="40" customWidth="1"/>
    <col min="3836" max="3836" width="51.5703125" style="40" customWidth="1"/>
    <col min="3837" max="3837" width="20.28515625" style="40" customWidth="1"/>
    <col min="3838" max="4090" width="9.140625" style="40"/>
    <col min="4091" max="4091" width="11" style="40" customWidth="1"/>
    <col min="4092" max="4092" width="51.5703125" style="40" customWidth="1"/>
    <col min="4093" max="4093" width="20.28515625" style="40" customWidth="1"/>
    <col min="4094" max="4346" width="9.140625" style="40"/>
    <col min="4347" max="4347" width="11" style="40" customWidth="1"/>
    <col min="4348" max="4348" width="51.5703125" style="40" customWidth="1"/>
    <col min="4349" max="4349" width="20.28515625" style="40" customWidth="1"/>
    <col min="4350" max="4602" width="9.140625" style="40"/>
    <col min="4603" max="4603" width="11" style="40" customWidth="1"/>
    <col min="4604" max="4604" width="51.5703125" style="40" customWidth="1"/>
    <col min="4605" max="4605" width="20.28515625" style="40" customWidth="1"/>
    <col min="4606" max="4858" width="9.140625" style="40"/>
    <col min="4859" max="4859" width="11" style="40" customWidth="1"/>
    <col min="4860" max="4860" width="51.5703125" style="40" customWidth="1"/>
    <col min="4861" max="4861" width="20.28515625" style="40" customWidth="1"/>
    <col min="4862" max="5114" width="9.140625" style="40"/>
    <col min="5115" max="5115" width="11" style="40" customWidth="1"/>
    <col min="5116" max="5116" width="51.5703125" style="40" customWidth="1"/>
    <col min="5117" max="5117" width="20.28515625" style="40" customWidth="1"/>
    <col min="5118" max="5370" width="9.140625" style="40"/>
    <col min="5371" max="5371" width="11" style="40" customWidth="1"/>
    <col min="5372" max="5372" width="51.5703125" style="40" customWidth="1"/>
    <col min="5373" max="5373" width="20.28515625" style="40" customWidth="1"/>
    <col min="5374" max="5626" width="9.140625" style="40"/>
    <col min="5627" max="5627" width="11" style="40" customWidth="1"/>
    <col min="5628" max="5628" width="51.5703125" style="40" customWidth="1"/>
    <col min="5629" max="5629" width="20.28515625" style="40" customWidth="1"/>
    <col min="5630" max="5882" width="9.140625" style="40"/>
    <col min="5883" max="5883" width="11" style="40" customWidth="1"/>
    <col min="5884" max="5884" width="51.5703125" style="40" customWidth="1"/>
    <col min="5885" max="5885" width="20.28515625" style="40" customWidth="1"/>
    <col min="5886" max="6138" width="9.140625" style="40"/>
    <col min="6139" max="6139" width="11" style="40" customWidth="1"/>
    <col min="6140" max="6140" width="51.5703125" style="40" customWidth="1"/>
    <col min="6141" max="6141" width="20.28515625" style="40" customWidth="1"/>
    <col min="6142" max="6394" width="9.140625" style="40"/>
    <col min="6395" max="6395" width="11" style="40" customWidth="1"/>
    <col min="6396" max="6396" width="51.5703125" style="40" customWidth="1"/>
    <col min="6397" max="6397" width="20.28515625" style="40" customWidth="1"/>
    <col min="6398" max="6650" width="9.140625" style="40"/>
    <col min="6651" max="6651" width="11" style="40" customWidth="1"/>
    <col min="6652" max="6652" width="51.5703125" style="40" customWidth="1"/>
    <col min="6653" max="6653" width="20.28515625" style="40" customWidth="1"/>
    <col min="6654" max="6906" width="9.140625" style="40"/>
    <col min="6907" max="6907" width="11" style="40" customWidth="1"/>
    <col min="6908" max="6908" width="51.5703125" style="40" customWidth="1"/>
    <col min="6909" max="6909" width="20.28515625" style="40" customWidth="1"/>
    <col min="6910" max="7162" width="9.140625" style="40"/>
    <col min="7163" max="7163" width="11" style="40" customWidth="1"/>
    <col min="7164" max="7164" width="51.5703125" style="40" customWidth="1"/>
    <col min="7165" max="7165" width="20.28515625" style="40" customWidth="1"/>
    <col min="7166" max="7418" width="9.140625" style="40"/>
    <col min="7419" max="7419" width="11" style="40" customWidth="1"/>
    <col min="7420" max="7420" width="51.5703125" style="40" customWidth="1"/>
    <col min="7421" max="7421" width="20.28515625" style="40" customWidth="1"/>
    <col min="7422" max="7674" width="9.140625" style="40"/>
    <col min="7675" max="7675" width="11" style="40" customWidth="1"/>
    <col min="7676" max="7676" width="51.5703125" style="40" customWidth="1"/>
    <col min="7677" max="7677" width="20.28515625" style="40" customWidth="1"/>
    <col min="7678" max="7930" width="9.140625" style="40"/>
    <col min="7931" max="7931" width="11" style="40" customWidth="1"/>
    <col min="7932" max="7932" width="51.5703125" style="40" customWidth="1"/>
    <col min="7933" max="7933" width="20.28515625" style="40" customWidth="1"/>
    <col min="7934" max="8186" width="9.140625" style="40"/>
    <col min="8187" max="8187" width="11" style="40" customWidth="1"/>
    <col min="8188" max="8188" width="51.5703125" style="40" customWidth="1"/>
    <col min="8189" max="8189" width="20.28515625" style="40" customWidth="1"/>
    <col min="8190" max="8442" width="9.140625" style="40"/>
    <col min="8443" max="8443" width="11" style="40" customWidth="1"/>
    <col min="8444" max="8444" width="51.5703125" style="40" customWidth="1"/>
    <col min="8445" max="8445" width="20.28515625" style="40" customWidth="1"/>
    <col min="8446" max="8698" width="9.140625" style="40"/>
    <col min="8699" max="8699" width="11" style="40" customWidth="1"/>
    <col min="8700" max="8700" width="51.5703125" style="40" customWidth="1"/>
    <col min="8701" max="8701" width="20.28515625" style="40" customWidth="1"/>
    <col min="8702" max="8954" width="9.140625" style="40"/>
    <col min="8955" max="8955" width="11" style="40" customWidth="1"/>
    <col min="8956" max="8956" width="51.5703125" style="40" customWidth="1"/>
    <col min="8957" max="8957" width="20.28515625" style="40" customWidth="1"/>
    <col min="8958" max="9210" width="9.140625" style="40"/>
    <col min="9211" max="9211" width="11" style="40" customWidth="1"/>
    <col min="9212" max="9212" width="51.5703125" style="40" customWidth="1"/>
    <col min="9213" max="9213" width="20.28515625" style="40" customWidth="1"/>
    <col min="9214" max="9466" width="9.140625" style="40"/>
    <col min="9467" max="9467" width="11" style="40" customWidth="1"/>
    <col min="9468" max="9468" width="51.5703125" style="40" customWidth="1"/>
    <col min="9469" max="9469" width="20.28515625" style="40" customWidth="1"/>
    <col min="9470" max="9722" width="9.140625" style="40"/>
    <col min="9723" max="9723" width="11" style="40" customWidth="1"/>
    <col min="9724" max="9724" width="51.5703125" style="40" customWidth="1"/>
    <col min="9725" max="9725" width="20.28515625" style="40" customWidth="1"/>
    <col min="9726" max="9978" width="9.140625" style="40"/>
    <col min="9979" max="9979" width="11" style="40" customWidth="1"/>
    <col min="9980" max="9980" width="51.5703125" style="40" customWidth="1"/>
    <col min="9981" max="9981" width="20.28515625" style="40" customWidth="1"/>
    <col min="9982" max="10234" width="9.140625" style="40"/>
    <col min="10235" max="10235" width="11" style="40" customWidth="1"/>
    <col min="10236" max="10236" width="51.5703125" style="40" customWidth="1"/>
    <col min="10237" max="10237" width="20.28515625" style="40" customWidth="1"/>
    <col min="10238" max="10490" width="9.140625" style="40"/>
    <col min="10491" max="10491" width="11" style="40" customWidth="1"/>
    <col min="10492" max="10492" width="51.5703125" style="40" customWidth="1"/>
    <col min="10493" max="10493" width="20.28515625" style="40" customWidth="1"/>
    <col min="10494" max="10746" width="9.140625" style="40"/>
    <col min="10747" max="10747" width="11" style="40" customWidth="1"/>
    <col min="10748" max="10748" width="51.5703125" style="40" customWidth="1"/>
    <col min="10749" max="10749" width="20.28515625" style="40" customWidth="1"/>
    <col min="10750" max="11002" width="9.140625" style="40"/>
    <col min="11003" max="11003" width="11" style="40" customWidth="1"/>
    <col min="11004" max="11004" width="51.5703125" style="40" customWidth="1"/>
    <col min="11005" max="11005" width="20.28515625" style="40" customWidth="1"/>
    <col min="11006" max="11258" width="9.140625" style="40"/>
    <col min="11259" max="11259" width="11" style="40" customWidth="1"/>
    <col min="11260" max="11260" width="51.5703125" style="40" customWidth="1"/>
    <col min="11261" max="11261" width="20.28515625" style="40" customWidth="1"/>
    <col min="11262" max="11514" width="9.140625" style="40"/>
    <col min="11515" max="11515" width="11" style="40" customWidth="1"/>
    <col min="11516" max="11516" width="51.5703125" style="40" customWidth="1"/>
    <col min="11517" max="11517" width="20.28515625" style="40" customWidth="1"/>
    <col min="11518" max="11770" width="9.140625" style="40"/>
    <col min="11771" max="11771" width="11" style="40" customWidth="1"/>
    <col min="11772" max="11772" width="51.5703125" style="40" customWidth="1"/>
    <col min="11773" max="11773" width="20.28515625" style="40" customWidth="1"/>
    <col min="11774" max="12026" width="9.140625" style="40"/>
    <col min="12027" max="12027" width="11" style="40" customWidth="1"/>
    <col min="12028" max="12028" width="51.5703125" style="40" customWidth="1"/>
    <col min="12029" max="12029" width="20.28515625" style="40" customWidth="1"/>
    <col min="12030" max="12282" width="9.140625" style="40"/>
    <col min="12283" max="12283" width="11" style="40" customWidth="1"/>
    <col min="12284" max="12284" width="51.5703125" style="40" customWidth="1"/>
    <col min="12285" max="12285" width="20.28515625" style="40" customWidth="1"/>
    <col min="12286" max="12538" width="9.140625" style="40"/>
    <col min="12539" max="12539" width="11" style="40" customWidth="1"/>
    <col min="12540" max="12540" width="51.5703125" style="40" customWidth="1"/>
    <col min="12541" max="12541" width="20.28515625" style="40" customWidth="1"/>
    <col min="12542" max="12794" width="9.140625" style="40"/>
    <col min="12795" max="12795" width="11" style="40" customWidth="1"/>
    <col min="12796" max="12796" width="51.5703125" style="40" customWidth="1"/>
    <col min="12797" max="12797" width="20.28515625" style="40" customWidth="1"/>
    <col min="12798" max="13050" width="9.140625" style="40"/>
    <col min="13051" max="13051" width="11" style="40" customWidth="1"/>
    <col min="13052" max="13052" width="51.5703125" style="40" customWidth="1"/>
    <col min="13053" max="13053" width="20.28515625" style="40" customWidth="1"/>
    <col min="13054" max="13306" width="9.140625" style="40"/>
    <col min="13307" max="13307" width="11" style="40" customWidth="1"/>
    <col min="13308" max="13308" width="51.5703125" style="40" customWidth="1"/>
    <col min="13309" max="13309" width="20.28515625" style="40" customWidth="1"/>
    <col min="13310" max="13562" width="9.140625" style="40"/>
    <col min="13563" max="13563" width="11" style="40" customWidth="1"/>
    <col min="13564" max="13564" width="51.5703125" style="40" customWidth="1"/>
    <col min="13565" max="13565" width="20.28515625" style="40" customWidth="1"/>
    <col min="13566" max="13818" width="9.140625" style="40"/>
    <col min="13819" max="13819" width="11" style="40" customWidth="1"/>
    <col min="13820" max="13820" width="51.5703125" style="40" customWidth="1"/>
    <col min="13821" max="13821" width="20.28515625" style="40" customWidth="1"/>
    <col min="13822" max="14074" width="9.140625" style="40"/>
    <col min="14075" max="14075" width="11" style="40" customWidth="1"/>
    <col min="14076" max="14076" width="51.5703125" style="40" customWidth="1"/>
    <col min="14077" max="14077" width="20.28515625" style="40" customWidth="1"/>
    <col min="14078" max="14330" width="9.140625" style="40"/>
    <col min="14331" max="14331" width="11" style="40" customWidth="1"/>
    <col min="14332" max="14332" width="51.5703125" style="40" customWidth="1"/>
    <col min="14333" max="14333" width="20.28515625" style="40" customWidth="1"/>
    <col min="14334" max="14586" width="9.140625" style="40"/>
    <col min="14587" max="14587" width="11" style="40" customWidth="1"/>
    <col min="14588" max="14588" width="51.5703125" style="40" customWidth="1"/>
    <col min="14589" max="14589" width="20.28515625" style="40" customWidth="1"/>
    <col min="14590" max="14842" width="9.140625" style="40"/>
    <col min="14843" max="14843" width="11" style="40" customWidth="1"/>
    <col min="14844" max="14844" width="51.5703125" style="40" customWidth="1"/>
    <col min="14845" max="14845" width="20.28515625" style="40" customWidth="1"/>
    <col min="14846" max="15098" width="9.140625" style="40"/>
    <col min="15099" max="15099" width="11" style="40" customWidth="1"/>
    <col min="15100" max="15100" width="51.5703125" style="40" customWidth="1"/>
    <col min="15101" max="15101" width="20.28515625" style="40" customWidth="1"/>
    <col min="15102" max="15354" width="9.140625" style="40"/>
    <col min="15355" max="15355" width="11" style="40" customWidth="1"/>
    <col min="15356" max="15356" width="51.5703125" style="40" customWidth="1"/>
    <col min="15357" max="15357" width="20.28515625" style="40" customWidth="1"/>
    <col min="15358" max="15610" width="9.140625" style="40"/>
    <col min="15611" max="15611" width="11" style="40" customWidth="1"/>
    <col min="15612" max="15612" width="51.5703125" style="40" customWidth="1"/>
    <col min="15613" max="15613" width="20.28515625" style="40" customWidth="1"/>
    <col min="15614" max="15866" width="9.140625" style="40"/>
    <col min="15867" max="15867" width="11" style="40" customWidth="1"/>
    <col min="15868" max="15868" width="51.5703125" style="40" customWidth="1"/>
    <col min="15869" max="15869" width="20.28515625" style="40" customWidth="1"/>
    <col min="15870" max="16122" width="9.140625" style="40"/>
    <col min="16123" max="16123" width="11" style="40" customWidth="1"/>
    <col min="16124" max="16124" width="51.5703125" style="40" customWidth="1"/>
    <col min="16125" max="16125" width="20.28515625" style="40" customWidth="1"/>
    <col min="16126" max="16384" width="9.140625" style="40"/>
  </cols>
  <sheetData>
    <row r="1" spans="1:6" ht="19.5" customHeight="1" x14ac:dyDescent="0.2">
      <c r="A1" s="37" t="s">
        <v>34</v>
      </c>
      <c r="B1" s="38" t="s">
        <v>177</v>
      </c>
      <c r="C1" s="39"/>
    </row>
    <row r="2" spans="1:6" ht="15" customHeight="1" x14ac:dyDescent="0.2">
      <c r="A2" s="41" t="s">
        <v>35</v>
      </c>
      <c r="B2" s="98" t="s">
        <v>178</v>
      </c>
      <c r="C2" s="39"/>
    </row>
    <row r="3" spans="1:6" s="39" customFormat="1" ht="43.5" customHeight="1" x14ac:dyDescent="0.2">
      <c r="A3" s="42" t="s">
        <v>36</v>
      </c>
      <c r="B3" s="37" t="s">
        <v>189</v>
      </c>
    </row>
    <row r="4" spans="1:6" s="39" customFormat="1" x14ac:dyDescent="0.2">
      <c r="A4" s="42" t="s">
        <v>37</v>
      </c>
      <c r="B4" s="43"/>
    </row>
    <row r="5" spans="1:6" s="39" customFormat="1" x14ac:dyDescent="0.2">
      <c r="A5" s="44"/>
      <c r="B5" s="45"/>
    </row>
    <row r="6" spans="1:6" s="39" customFormat="1" x14ac:dyDescent="0.2">
      <c r="A6" s="44" t="s">
        <v>38</v>
      </c>
      <c r="B6" s="45"/>
    </row>
    <row r="7" spans="1:6" x14ac:dyDescent="0.2">
      <c r="A7" s="46" t="s">
        <v>179</v>
      </c>
      <c r="B7" s="45" t="s">
        <v>186</v>
      </c>
      <c r="C7" s="76">
        <f>C12</f>
        <v>1811296</v>
      </c>
      <c r="D7" s="76">
        <f>D12</f>
        <v>2018986</v>
      </c>
      <c r="E7" s="76">
        <f>E12</f>
        <v>2016948.2599999998</v>
      </c>
      <c r="F7" s="92">
        <f>(E7*100)/D7</f>
        <v>99.899071117877966</v>
      </c>
    </row>
    <row r="8" spans="1:6" x14ac:dyDescent="0.2">
      <c r="A8" s="46" t="s">
        <v>79</v>
      </c>
      <c r="B8" s="45" t="s">
        <v>187</v>
      </c>
      <c r="C8" s="76">
        <f>C65</f>
        <v>398</v>
      </c>
      <c r="D8" s="76">
        <f>D65</f>
        <v>133</v>
      </c>
      <c r="E8" s="76">
        <f>E65</f>
        <v>0</v>
      </c>
      <c r="F8" s="92">
        <f>(E8*100)/D8</f>
        <v>0</v>
      </c>
    </row>
    <row r="9" spans="1:6" x14ac:dyDescent="0.2">
      <c r="A9" s="46" t="s">
        <v>180</v>
      </c>
      <c r="B9" s="45" t="s">
        <v>190</v>
      </c>
      <c r="C9" s="76">
        <f>C76</f>
        <v>0</v>
      </c>
      <c r="D9" s="76">
        <f>D76</f>
        <v>22534.34</v>
      </c>
      <c r="E9" s="76">
        <f>E76</f>
        <v>22534.34</v>
      </c>
      <c r="F9" s="92">
        <f>(E9*100)/D9</f>
        <v>100</v>
      </c>
    </row>
    <row r="10" spans="1:6" s="56" customFormat="1" x14ac:dyDescent="0.2"/>
    <row r="11" spans="1:6" ht="38.25" x14ac:dyDescent="0.2">
      <c r="A11" s="46" t="s">
        <v>181</v>
      </c>
      <c r="B11" s="46" t="s">
        <v>182</v>
      </c>
      <c r="C11" s="46" t="s">
        <v>47</v>
      </c>
      <c r="D11" s="46" t="s">
        <v>183</v>
      </c>
      <c r="E11" s="46" t="s">
        <v>184</v>
      </c>
      <c r="F11" s="93" t="s">
        <v>185</v>
      </c>
    </row>
    <row r="12" spans="1:6" ht="13.5" thickBot="1" x14ac:dyDescent="0.25">
      <c r="A12" s="47" t="s">
        <v>179</v>
      </c>
      <c r="B12" s="47" t="s">
        <v>186</v>
      </c>
      <c r="C12" s="77">
        <f>C13+C54</f>
        <v>1811296</v>
      </c>
      <c r="D12" s="77">
        <f>D13+D54</f>
        <v>2018986</v>
      </c>
      <c r="E12" s="77">
        <f>E13+E54</f>
        <v>2016948.2599999998</v>
      </c>
      <c r="F12" s="94">
        <f>(E12*100)/D12</f>
        <v>99.899071117877966</v>
      </c>
    </row>
    <row r="13" spans="1:6" ht="13.5" thickBot="1" x14ac:dyDescent="0.25">
      <c r="A13" s="48" t="s">
        <v>77</v>
      </c>
      <c r="B13" s="49" t="s">
        <v>78</v>
      </c>
      <c r="C13" s="78">
        <f>C14+C22+C49</f>
        <v>1803810</v>
      </c>
      <c r="D13" s="78">
        <f>D14+D22+D49</f>
        <v>1998500</v>
      </c>
      <c r="E13" s="78">
        <f>E14+E22+E49</f>
        <v>1996886.0499999998</v>
      </c>
      <c r="F13" s="95">
        <f>(E13*100)/D13</f>
        <v>99.919241931448568</v>
      </c>
    </row>
    <row r="14" spans="1:6" ht="13.5" thickBot="1" x14ac:dyDescent="0.25">
      <c r="A14" s="50" t="s">
        <v>79</v>
      </c>
      <c r="B14" s="51" t="s">
        <v>80</v>
      </c>
      <c r="C14" s="79">
        <f>C15+C18+C20</f>
        <v>1450794</v>
      </c>
      <c r="D14" s="79">
        <f>D15+D18+D20</f>
        <v>1548559</v>
      </c>
      <c r="E14" s="79">
        <f>E15+E18+E20</f>
        <v>1548556.45</v>
      </c>
      <c r="F14" s="95">
        <f>(E14*100)/D14</f>
        <v>99.999835330781707</v>
      </c>
    </row>
    <row r="15" spans="1:6" ht="13.5" thickBot="1" x14ac:dyDescent="0.25">
      <c r="A15" s="52" t="s">
        <v>81</v>
      </c>
      <c r="B15" s="53" t="s">
        <v>82</v>
      </c>
      <c r="C15" s="80">
        <f>C16+C17</f>
        <v>1222510</v>
      </c>
      <c r="D15" s="80">
        <f>D16+D17</f>
        <v>1300580</v>
      </c>
      <c r="E15" s="80">
        <f>E16+E17</f>
        <v>1300578.28</v>
      </c>
      <c r="F15" s="96">
        <f>(E15*100)/D15</f>
        <v>99.999867751310958</v>
      </c>
    </row>
    <row r="16" spans="1:6" ht="13.5" thickTop="1" x14ac:dyDescent="0.2">
      <c r="A16" s="54" t="s">
        <v>83</v>
      </c>
      <c r="B16" s="55" t="s">
        <v>84</v>
      </c>
      <c r="C16" s="81">
        <v>1215874</v>
      </c>
      <c r="D16" s="81">
        <v>1288631</v>
      </c>
      <c r="E16" s="81">
        <v>1288630.19</v>
      </c>
      <c r="F16" s="97"/>
    </row>
    <row r="17" spans="1:15" x14ac:dyDescent="0.2">
      <c r="A17" s="54" t="s">
        <v>85</v>
      </c>
      <c r="B17" s="55" t="s">
        <v>86</v>
      </c>
      <c r="C17" s="81">
        <v>6636</v>
      </c>
      <c r="D17" s="81">
        <v>11949</v>
      </c>
      <c r="E17" s="81">
        <v>11948.09</v>
      </c>
      <c r="F17" s="97"/>
    </row>
    <row r="18" spans="1:15" ht="13.5" thickBot="1" x14ac:dyDescent="0.25">
      <c r="A18" s="52" t="s">
        <v>87</v>
      </c>
      <c r="B18" s="53" t="s">
        <v>88</v>
      </c>
      <c r="C18" s="80">
        <f>C19</f>
        <v>26545</v>
      </c>
      <c r="D18" s="80">
        <f>D19</f>
        <v>36725</v>
      </c>
      <c r="E18" s="80">
        <f>E19</f>
        <v>36724.21</v>
      </c>
      <c r="F18" s="96">
        <f>(E18*100)/D18</f>
        <v>99.997848876786932</v>
      </c>
    </row>
    <row r="19" spans="1:15" ht="13.5" thickTop="1" x14ac:dyDescent="0.2">
      <c r="A19" s="54" t="s">
        <v>89</v>
      </c>
      <c r="B19" s="55" t="s">
        <v>88</v>
      </c>
      <c r="C19" s="81">
        <v>26545</v>
      </c>
      <c r="D19" s="81">
        <v>36725</v>
      </c>
      <c r="E19" s="81">
        <v>36724.21</v>
      </c>
      <c r="F19" s="97"/>
    </row>
    <row r="20" spans="1:15" ht="13.5" thickBot="1" x14ac:dyDescent="0.25">
      <c r="A20" s="52" t="s">
        <v>90</v>
      </c>
      <c r="B20" s="53" t="s">
        <v>91</v>
      </c>
      <c r="C20" s="80">
        <f>C21</f>
        <v>201739</v>
      </c>
      <c r="D20" s="80">
        <f>D21</f>
        <v>211254</v>
      </c>
      <c r="E20" s="80">
        <f>E21</f>
        <v>211253.96</v>
      </c>
      <c r="F20" s="96">
        <f>(E20*100)/D20</f>
        <v>99.999981065447287</v>
      </c>
    </row>
    <row r="21" spans="1:15" ht="14.25" thickTop="1" thickBot="1" x14ac:dyDescent="0.25">
      <c r="A21" s="54" t="s">
        <v>92</v>
      </c>
      <c r="B21" s="55" t="s">
        <v>93</v>
      </c>
      <c r="C21" s="81">
        <v>201739</v>
      </c>
      <c r="D21" s="81">
        <v>211254</v>
      </c>
      <c r="E21" s="81">
        <v>211253.96</v>
      </c>
      <c r="F21" s="97"/>
    </row>
    <row r="22" spans="1:15" ht="13.5" thickBot="1" x14ac:dyDescent="0.25">
      <c r="A22" s="50" t="s">
        <v>94</v>
      </c>
      <c r="B22" s="51" t="s">
        <v>95</v>
      </c>
      <c r="C22" s="79">
        <f>C23+C28+C32+C42+C44</f>
        <v>350767</v>
      </c>
      <c r="D22" s="79">
        <f>D23+D28+D32+D42+D44</f>
        <v>447692</v>
      </c>
      <c r="E22" s="79">
        <f>E23+E28+E32+E42+E44</f>
        <v>446481.41</v>
      </c>
      <c r="F22" s="95">
        <f>(E22*100)/D22</f>
        <v>99.729593113122419</v>
      </c>
    </row>
    <row r="23" spans="1:15" ht="13.5" thickBot="1" x14ac:dyDescent="0.25">
      <c r="A23" s="52" t="s">
        <v>96</v>
      </c>
      <c r="B23" s="53" t="s">
        <v>97</v>
      </c>
      <c r="C23" s="80">
        <f>C24+C25+C26+C27</f>
        <v>69100</v>
      </c>
      <c r="D23" s="80">
        <f>D24+D25+D26+D27</f>
        <v>53981</v>
      </c>
      <c r="E23" s="80">
        <f>E24+E25+E26+E27</f>
        <v>53292.090000000004</v>
      </c>
      <c r="F23" s="96">
        <f>(E23*100)/D23</f>
        <v>98.723791704488619</v>
      </c>
    </row>
    <row r="24" spans="1:15" ht="13.5" thickTop="1" x14ac:dyDescent="0.2">
      <c r="A24" s="54" t="s">
        <v>98</v>
      </c>
      <c r="B24" s="55" t="s">
        <v>99</v>
      </c>
      <c r="C24" s="81">
        <v>6982</v>
      </c>
      <c r="D24" s="81">
        <v>6982</v>
      </c>
      <c r="E24" s="81">
        <v>6293.33</v>
      </c>
      <c r="F24" s="97"/>
    </row>
    <row r="25" spans="1:15" ht="25.5" x14ac:dyDescent="0.2">
      <c r="A25" s="54" t="s">
        <v>100</v>
      </c>
      <c r="B25" s="55" t="s">
        <v>101</v>
      </c>
      <c r="C25" s="81">
        <v>59725</v>
      </c>
      <c r="D25" s="81">
        <v>44606</v>
      </c>
      <c r="E25" s="81">
        <v>44605.760000000002</v>
      </c>
      <c r="F25" s="97"/>
    </row>
    <row r="26" spans="1:15" x14ac:dyDescent="0.2">
      <c r="A26" s="54" t="s">
        <v>102</v>
      </c>
      <c r="B26" s="55" t="s">
        <v>103</v>
      </c>
      <c r="C26" s="81">
        <v>2327</v>
      </c>
      <c r="D26" s="81">
        <v>2327</v>
      </c>
      <c r="E26" s="81">
        <v>2327</v>
      </c>
      <c r="F26" s="97"/>
      <c r="O26" s="40" t="s">
        <v>191</v>
      </c>
    </row>
    <row r="27" spans="1:15" x14ac:dyDescent="0.2">
      <c r="A27" s="54" t="s">
        <v>104</v>
      </c>
      <c r="B27" s="55" t="s">
        <v>105</v>
      </c>
      <c r="C27" s="81">
        <v>66</v>
      </c>
      <c r="D27" s="81">
        <v>66</v>
      </c>
      <c r="E27" s="81">
        <v>66</v>
      </c>
      <c r="F27" s="97"/>
    </row>
    <row r="28" spans="1:15" ht="13.5" thickBot="1" x14ac:dyDescent="0.25">
      <c r="A28" s="52" t="s">
        <v>106</v>
      </c>
      <c r="B28" s="53" t="s">
        <v>107</v>
      </c>
      <c r="C28" s="80">
        <f>C29+C30+C31</f>
        <v>77244</v>
      </c>
      <c r="D28" s="80">
        <f>D29+D30+D31</f>
        <v>74244</v>
      </c>
      <c r="E28" s="80">
        <f>E29+E30+E31</f>
        <v>74244</v>
      </c>
      <c r="F28" s="96">
        <f>(E28*100)/D28</f>
        <v>100</v>
      </c>
    </row>
    <row r="29" spans="1:15" ht="13.5" thickTop="1" x14ac:dyDescent="0.2">
      <c r="A29" s="54" t="s">
        <v>108</v>
      </c>
      <c r="B29" s="55" t="s">
        <v>109</v>
      </c>
      <c r="C29" s="81">
        <v>19908</v>
      </c>
      <c r="D29" s="81">
        <v>13908</v>
      </c>
      <c r="E29" s="81">
        <v>13908</v>
      </c>
      <c r="F29" s="97"/>
    </row>
    <row r="30" spans="1:15" x14ac:dyDescent="0.2">
      <c r="A30" s="54" t="s">
        <v>110</v>
      </c>
      <c r="B30" s="55" t="s">
        <v>111</v>
      </c>
      <c r="C30" s="81">
        <v>51762</v>
      </c>
      <c r="D30" s="81">
        <v>51762</v>
      </c>
      <c r="E30" s="81">
        <v>51762</v>
      </c>
      <c r="F30" s="97"/>
    </row>
    <row r="31" spans="1:15" x14ac:dyDescent="0.2">
      <c r="A31" s="54" t="s">
        <v>112</v>
      </c>
      <c r="B31" s="55" t="s">
        <v>113</v>
      </c>
      <c r="C31" s="81">
        <v>5574</v>
      </c>
      <c r="D31" s="81">
        <v>8574</v>
      </c>
      <c r="E31" s="81">
        <v>8574</v>
      </c>
      <c r="F31" s="97"/>
    </row>
    <row r="32" spans="1:15" ht="13.5" thickBot="1" x14ac:dyDescent="0.25">
      <c r="A32" s="52" t="s">
        <v>114</v>
      </c>
      <c r="B32" s="53" t="s">
        <v>115</v>
      </c>
      <c r="C32" s="80">
        <f>C33+C34+C35+C36+C37+C38+C39+C40+C41</f>
        <v>199645</v>
      </c>
      <c r="D32" s="80">
        <f>D33+D34+D35+D36+D37+D38+D39+D40+D41</f>
        <v>314689</v>
      </c>
      <c r="E32" s="80">
        <f>E33+E34+E35+E36+E37+E38+E39+E40+E41</f>
        <v>314688.5</v>
      </c>
      <c r="F32" s="96">
        <f>(E32*100)/D32</f>
        <v>99.999841112971851</v>
      </c>
    </row>
    <row r="33" spans="1:6" ht="13.5" thickTop="1" x14ac:dyDescent="0.2">
      <c r="A33" s="54" t="s">
        <v>116</v>
      </c>
      <c r="B33" s="55" t="s">
        <v>117</v>
      </c>
      <c r="C33" s="81">
        <v>43126</v>
      </c>
      <c r="D33" s="81">
        <v>33126</v>
      </c>
      <c r="E33" s="81">
        <v>33126</v>
      </c>
      <c r="F33" s="97"/>
    </row>
    <row r="34" spans="1:6" x14ac:dyDescent="0.2">
      <c r="A34" s="54" t="s">
        <v>118</v>
      </c>
      <c r="B34" s="55" t="s">
        <v>119</v>
      </c>
      <c r="C34" s="81">
        <v>7945</v>
      </c>
      <c r="D34" s="81">
        <v>7945</v>
      </c>
      <c r="E34" s="81">
        <v>7945</v>
      </c>
      <c r="F34" s="97"/>
    </row>
    <row r="35" spans="1:6" x14ac:dyDescent="0.2">
      <c r="A35" s="54" t="s">
        <v>120</v>
      </c>
      <c r="B35" s="55" t="s">
        <v>121</v>
      </c>
      <c r="C35" s="81">
        <v>3613</v>
      </c>
      <c r="D35" s="81">
        <v>6613</v>
      </c>
      <c r="E35" s="81">
        <v>6613</v>
      </c>
      <c r="F35" s="97"/>
    </row>
    <row r="36" spans="1:6" x14ac:dyDescent="0.2">
      <c r="A36" s="54" t="s">
        <v>122</v>
      </c>
      <c r="B36" s="55" t="s">
        <v>123</v>
      </c>
      <c r="C36" s="81">
        <v>9291</v>
      </c>
      <c r="D36" s="81">
        <v>6291</v>
      </c>
      <c r="E36" s="81">
        <v>6291</v>
      </c>
      <c r="F36" s="97"/>
    </row>
    <row r="37" spans="1:6" x14ac:dyDescent="0.2">
      <c r="A37" s="54" t="s">
        <v>124</v>
      </c>
      <c r="B37" s="55" t="s">
        <v>125</v>
      </c>
      <c r="C37" s="81">
        <v>5309</v>
      </c>
      <c r="D37" s="81">
        <v>5309</v>
      </c>
      <c r="E37" s="81">
        <v>5309</v>
      </c>
      <c r="F37" s="97"/>
    </row>
    <row r="38" spans="1:6" x14ac:dyDescent="0.2">
      <c r="A38" s="54" t="s">
        <v>126</v>
      </c>
      <c r="B38" s="55" t="s">
        <v>127</v>
      </c>
      <c r="C38" s="81">
        <v>2920</v>
      </c>
      <c r="D38" s="81">
        <v>2964</v>
      </c>
      <c r="E38" s="81">
        <v>2963.5</v>
      </c>
      <c r="F38" s="97"/>
    </row>
    <row r="39" spans="1:6" x14ac:dyDescent="0.2">
      <c r="A39" s="54" t="s">
        <v>128</v>
      </c>
      <c r="B39" s="55" t="s">
        <v>129</v>
      </c>
      <c r="C39" s="81">
        <v>126087</v>
      </c>
      <c r="D39" s="81">
        <v>251087</v>
      </c>
      <c r="E39" s="81">
        <v>251087</v>
      </c>
      <c r="F39" s="97"/>
    </row>
    <row r="40" spans="1:6" x14ac:dyDescent="0.2">
      <c r="A40" s="54" t="s">
        <v>130</v>
      </c>
      <c r="B40" s="55" t="s">
        <v>131</v>
      </c>
      <c r="C40" s="81">
        <v>27</v>
      </c>
      <c r="D40" s="81">
        <v>27</v>
      </c>
      <c r="E40" s="81">
        <v>27</v>
      </c>
      <c r="F40" s="97"/>
    </row>
    <row r="41" spans="1:6" x14ac:dyDescent="0.2">
      <c r="A41" s="54" t="s">
        <v>132</v>
      </c>
      <c r="B41" s="55" t="s">
        <v>133</v>
      </c>
      <c r="C41" s="81">
        <v>1327</v>
      </c>
      <c r="D41" s="81">
        <v>1327</v>
      </c>
      <c r="E41" s="81">
        <v>1327</v>
      </c>
      <c r="F41" s="97"/>
    </row>
    <row r="42" spans="1:6" ht="13.5" thickBot="1" x14ac:dyDescent="0.25">
      <c r="A42" s="52" t="s">
        <v>134</v>
      </c>
      <c r="B42" s="53" t="s">
        <v>135</v>
      </c>
      <c r="C42" s="80">
        <f>C43</f>
        <v>1327</v>
      </c>
      <c r="D42" s="80">
        <f>D43</f>
        <v>1327</v>
      </c>
      <c r="E42" s="80">
        <f>E43</f>
        <v>1327</v>
      </c>
      <c r="F42" s="96">
        <f>(E42*100)/D42</f>
        <v>100</v>
      </c>
    </row>
    <row r="43" spans="1:6" ht="26.25" thickTop="1" x14ac:dyDescent="0.2">
      <c r="A43" s="54" t="s">
        <v>136</v>
      </c>
      <c r="B43" s="55" t="s">
        <v>137</v>
      </c>
      <c r="C43" s="81">
        <v>1327</v>
      </c>
      <c r="D43" s="81">
        <v>1327</v>
      </c>
      <c r="E43" s="81">
        <v>1327</v>
      </c>
      <c r="F43" s="97"/>
    </row>
    <row r="44" spans="1:6" ht="13.5" thickBot="1" x14ac:dyDescent="0.25">
      <c r="A44" s="52" t="s">
        <v>138</v>
      </c>
      <c r="B44" s="53" t="s">
        <v>139</v>
      </c>
      <c r="C44" s="80">
        <f>C45+C46+C47+C48</f>
        <v>3451</v>
      </c>
      <c r="D44" s="80">
        <f>D45+D46+D47+D48</f>
        <v>3451</v>
      </c>
      <c r="E44" s="80">
        <f>E45+E46+E47+E48</f>
        <v>2929.82</v>
      </c>
      <c r="F44" s="96">
        <f>(E44*100)/D44</f>
        <v>84.897710808461312</v>
      </c>
    </row>
    <row r="45" spans="1:6" ht="13.5" thickTop="1" x14ac:dyDescent="0.2">
      <c r="A45" s="54" t="s">
        <v>140</v>
      </c>
      <c r="B45" s="55" t="s">
        <v>141</v>
      </c>
      <c r="C45" s="81">
        <v>1327</v>
      </c>
      <c r="D45" s="81">
        <v>1327</v>
      </c>
      <c r="E45" s="81">
        <v>805.82</v>
      </c>
      <c r="F45" s="97"/>
    </row>
    <row r="46" spans="1:6" x14ac:dyDescent="0.2">
      <c r="A46" s="54" t="s">
        <v>142</v>
      </c>
      <c r="B46" s="55" t="s">
        <v>143</v>
      </c>
      <c r="C46" s="81">
        <v>664</v>
      </c>
      <c r="D46" s="81">
        <v>664</v>
      </c>
      <c r="E46" s="81">
        <v>664</v>
      </c>
      <c r="F46" s="97"/>
    </row>
    <row r="47" spans="1:6" x14ac:dyDescent="0.2">
      <c r="A47" s="54" t="s">
        <v>144</v>
      </c>
      <c r="B47" s="55" t="s">
        <v>145</v>
      </c>
      <c r="C47" s="81">
        <v>133</v>
      </c>
      <c r="D47" s="81">
        <v>133</v>
      </c>
      <c r="E47" s="81">
        <v>133</v>
      </c>
      <c r="F47" s="97"/>
    </row>
    <row r="48" spans="1:6" ht="13.5" thickBot="1" x14ac:dyDescent="0.25">
      <c r="A48" s="54" t="s">
        <v>146</v>
      </c>
      <c r="B48" s="55" t="s">
        <v>139</v>
      </c>
      <c r="C48" s="81">
        <v>1327</v>
      </c>
      <c r="D48" s="81">
        <v>1327</v>
      </c>
      <c r="E48" s="81">
        <v>1327</v>
      </c>
      <c r="F48" s="97"/>
    </row>
    <row r="49" spans="1:6" ht="13.5" thickBot="1" x14ac:dyDescent="0.25">
      <c r="A49" s="50" t="s">
        <v>147</v>
      </c>
      <c r="B49" s="51" t="s">
        <v>148</v>
      </c>
      <c r="C49" s="79">
        <f>C50+C52</f>
        <v>2249</v>
      </c>
      <c r="D49" s="79">
        <f>D50+D52</f>
        <v>2249</v>
      </c>
      <c r="E49" s="79">
        <f>E50+E52</f>
        <v>1848.19</v>
      </c>
      <c r="F49" s="95">
        <f>(E49*100)/D49</f>
        <v>82.178301467318803</v>
      </c>
    </row>
    <row r="50" spans="1:6" ht="13.5" thickBot="1" x14ac:dyDescent="0.25">
      <c r="A50" s="52" t="s">
        <v>149</v>
      </c>
      <c r="B50" s="53" t="s">
        <v>150</v>
      </c>
      <c r="C50" s="80">
        <f>C51</f>
        <v>922</v>
      </c>
      <c r="D50" s="80">
        <f>D51</f>
        <v>922</v>
      </c>
      <c r="E50" s="80">
        <f>E51</f>
        <v>907.1</v>
      </c>
      <c r="F50" s="96">
        <f>(E50*100)/D50</f>
        <v>98.38394793926247</v>
      </c>
    </row>
    <row r="51" spans="1:6" ht="26.25" thickTop="1" x14ac:dyDescent="0.2">
      <c r="A51" s="54" t="s">
        <v>151</v>
      </c>
      <c r="B51" s="55" t="s">
        <v>152</v>
      </c>
      <c r="C51" s="81">
        <v>922</v>
      </c>
      <c r="D51" s="81">
        <v>922</v>
      </c>
      <c r="E51" s="81">
        <v>907.1</v>
      </c>
      <c r="F51" s="97"/>
    </row>
    <row r="52" spans="1:6" ht="13.5" thickBot="1" x14ac:dyDescent="0.25">
      <c r="A52" s="52" t="s">
        <v>153</v>
      </c>
      <c r="B52" s="53" t="s">
        <v>154</v>
      </c>
      <c r="C52" s="80">
        <f>C53</f>
        <v>1327</v>
      </c>
      <c r="D52" s="80">
        <f>D53</f>
        <v>1327</v>
      </c>
      <c r="E52" s="80">
        <f>E53</f>
        <v>941.09</v>
      </c>
      <c r="F52" s="96">
        <f>(E52*100)/D52</f>
        <v>70.91861341371515</v>
      </c>
    </row>
    <row r="53" spans="1:6" ht="14.25" thickTop="1" thickBot="1" x14ac:dyDescent="0.25">
      <c r="A53" s="54" t="s">
        <v>155</v>
      </c>
      <c r="B53" s="55" t="s">
        <v>156</v>
      </c>
      <c r="C53" s="81">
        <v>1327</v>
      </c>
      <c r="D53" s="81">
        <v>1327</v>
      </c>
      <c r="E53" s="81">
        <v>941.09</v>
      </c>
      <c r="F53" s="97"/>
    </row>
    <row r="54" spans="1:6" ht="13.5" thickBot="1" x14ac:dyDescent="0.25">
      <c r="A54" s="48" t="s">
        <v>157</v>
      </c>
      <c r="B54" s="49" t="s">
        <v>158</v>
      </c>
      <c r="C54" s="78">
        <f>C55</f>
        <v>7486</v>
      </c>
      <c r="D54" s="78">
        <f>D55</f>
        <v>20486</v>
      </c>
      <c r="E54" s="78">
        <f>E55</f>
        <v>20062.21</v>
      </c>
      <c r="F54" s="95">
        <f>(E54*100)/D54</f>
        <v>97.931318949526499</v>
      </c>
    </row>
    <row r="55" spans="1:6" ht="13.5" thickBot="1" x14ac:dyDescent="0.25">
      <c r="A55" s="50" t="s">
        <v>159</v>
      </c>
      <c r="B55" s="51" t="s">
        <v>160</v>
      </c>
      <c r="C55" s="79">
        <f>C56+C58</f>
        <v>7486</v>
      </c>
      <c r="D55" s="79">
        <f>D56+D58</f>
        <v>20486</v>
      </c>
      <c r="E55" s="79">
        <f>E56+E58</f>
        <v>20062.21</v>
      </c>
      <c r="F55" s="95">
        <f>(E55*100)/D55</f>
        <v>97.931318949526499</v>
      </c>
    </row>
    <row r="56" spans="1:6" ht="13.5" thickBot="1" x14ac:dyDescent="0.25">
      <c r="A56" s="52" t="s">
        <v>161</v>
      </c>
      <c r="B56" s="53" t="s">
        <v>162</v>
      </c>
      <c r="C56" s="80">
        <f>C57</f>
        <v>0</v>
      </c>
      <c r="D56" s="80">
        <f>D57</f>
        <v>13000</v>
      </c>
      <c r="E56" s="80">
        <f>E57</f>
        <v>12576.21</v>
      </c>
      <c r="F56" s="96">
        <f>(E56*100)/D56</f>
        <v>96.740076923076927</v>
      </c>
    </row>
    <row r="57" spans="1:6" ht="14.25" thickTop="1" thickBot="1" x14ac:dyDescent="0.25">
      <c r="A57" s="54" t="s">
        <v>163</v>
      </c>
      <c r="B57" s="55" t="s">
        <v>164</v>
      </c>
      <c r="C57" s="81">
        <v>0</v>
      </c>
      <c r="D57" s="81">
        <v>13000</v>
      </c>
      <c r="E57" s="81">
        <v>12576.21</v>
      </c>
      <c r="F57" s="95"/>
    </row>
    <row r="58" spans="1:6" ht="13.5" thickBot="1" x14ac:dyDescent="0.25">
      <c r="A58" s="52" t="s">
        <v>165</v>
      </c>
      <c r="B58" s="53" t="s">
        <v>166</v>
      </c>
      <c r="C58" s="80">
        <f>C59</f>
        <v>7486</v>
      </c>
      <c r="D58" s="80">
        <f>D59</f>
        <v>7486</v>
      </c>
      <c r="E58" s="80">
        <f>E59</f>
        <v>7486</v>
      </c>
      <c r="F58" s="96">
        <f>(E58*100)/D58</f>
        <v>100</v>
      </c>
    </row>
    <row r="59" spans="1:6" ht="14.25" thickTop="1" thickBot="1" x14ac:dyDescent="0.25">
      <c r="A59" s="54" t="s">
        <v>167</v>
      </c>
      <c r="B59" s="55" t="s">
        <v>168</v>
      </c>
      <c r="C59" s="81">
        <v>7486</v>
      </c>
      <c r="D59" s="81">
        <v>7486</v>
      </c>
      <c r="E59" s="81">
        <v>7486</v>
      </c>
      <c r="F59" s="97"/>
    </row>
    <row r="60" spans="1:6" ht="13.5" thickBot="1" x14ac:dyDescent="0.25">
      <c r="A60" s="48" t="s">
        <v>55</v>
      </c>
      <c r="B60" s="49" t="s">
        <v>56</v>
      </c>
      <c r="C60" s="78">
        <f t="shared" ref="C60:E61" si="0">C61</f>
        <v>1811296</v>
      </c>
      <c r="D60" s="78">
        <f t="shared" si="0"/>
        <v>2016953</v>
      </c>
      <c r="E60" s="78">
        <f t="shared" si="0"/>
        <v>2016948.26</v>
      </c>
      <c r="F60" s="95">
        <f>(E60*100)/D60</f>
        <v>99.999764992044931</v>
      </c>
    </row>
    <row r="61" spans="1:6" ht="13.5" thickBot="1" x14ac:dyDescent="0.25">
      <c r="A61" s="50" t="s">
        <v>69</v>
      </c>
      <c r="B61" s="51" t="s">
        <v>70</v>
      </c>
      <c r="C61" s="79">
        <f t="shared" si="0"/>
        <v>1811296</v>
      </c>
      <c r="D61" s="79">
        <f t="shared" si="0"/>
        <v>2016953</v>
      </c>
      <c r="E61" s="79">
        <f t="shared" si="0"/>
        <v>2016948.26</v>
      </c>
      <c r="F61" s="95">
        <f>(E61*100)/D61</f>
        <v>99.999764992044931</v>
      </c>
    </row>
    <row r="62" spans="1:6" ht="26.25" thickBot="1" x14ac:dyDescent="0.25">
      <c r="A62" s="52" t="s">
        <v>71</v>
      </c>
      <c r="B62" s="53" t="s">
        <v>72</v>
      </c>
      <c r="C62" s="80">
        <f>C63+C64</f>
        <v>1811296</v>
      </c>
      <c r="D62" s="80">
        <f>D63+D64</f>
        <v>2016953</v>
      </c>
      <c r="E62" s="80">
        <f>E63+E64</f>
        <v>2016948.26</v>
      </c>
      <c r="F62" s="96">
        <f>(E62*100)/D62</f>
        <v>99.999764992044931</v>
      </c>
    </row>
    <row r="63" spans="1:6" ht="13.5" thickTop="1" x14ac:dyDescent="0.2">
      <c r="A63" s="54" t="s">
        <v>73</v>
      </c>
      <c r="B63" s="55" t="s">
        <v>74</v>
      </c>
      <c r="C63" s="81">
        <v>1803810</v>
      </c>
      <c r="D63" s="81">
        <v>1996890</v>
      </c>
      <c r="E63" s="81">
        <v>1996886.05</v>
      </c>
      <c r="F63" s="97"/>
    </row>
    <row r="64" spans="1:6" ht="25.5" x14ac:dyDescent="0.2">
      <c r="A64" s="54" t="s">
        <v>75</v>
      </c>
      <c r="B64" s="55" t="s">
        <v>76</v>
      </c>
      <c r="C64" s="81">
        <v>7486</v>
      </c>
      <c r="D64" s="81">
        <v>20063</v>
      </c>
      <c r="E64" s="81">
        <v>20062.21</v>
      </c>
      <c r="F64" s="97"/>
    </row>
    <row r="65" spans="1:6" ht="13.5" thickBot="1" x14ac:dyDescent="0.25">
      <c r="A65" s="47" t="s">
        <v>79</v>
      </c>
      <c r="B65" s="47" t="s">
        <v>187</v>
      </c>
      <c r="C65" s="77">
        <f t="shared" ref="C65:E66" si="1">C66</f>
        <v>398</v>
      </c>
      <c r="D65" s="77">
        <f t="shared" si="1"/>
        <v>133</v>
      </c>
      <c r="E65" s="77">
        <f t="shared" si="1"/>
        <v>0</v>
      </c>
      <c r="F65" s="94">
        <f>(E65*100)/D65</f>
        <v>0</v>
      </c>
    </row>
    <row r="66" spans="1:6" ht="13.5" thickBot="1" x14ac:dyDescent="0.25">
      <c r="A66" s="48" t="s">
        <v>77</v>
      </c>
      <c r="B66" s="49" t="s">
        <v>78</v>
      </c>
      <c r="C66" s="78">
        <f t="shared" si="1"/>
        <v>398</v>
      </c>
      <c r="D66" s="78">
        <f t="shared" si="1"/>
        <v>133</v>
      </c>
      <c r="E66" s="78">
        <f t="shared" si="1"/>
        <v>0</v>
      </c>
      <c r="F66" s="95">
        <f>(E66*100)/D66</f>
        <v>0</v>
      </c>
    </row>
    <row r="67" spans="1:6" ht="13.5" thickBot="1" x14ac:dyDescent="0.25">
      <c r="A67" s="50" t="s">
        <v>94</v>
      </c>
      <c r="B67" s="51" t="s">
        <v>95</v>
      </c>
      <c r="C67" s="79">
        <f>C68+C70</f>
        <v>398</v>
      </c>
      <c r="D67" s="79">
        <f>D68+D70</f>
        <v>133</v>
      </c>
      <c r="E67" s="79">
        <f>E68+E70</f>
        <v>0</v>
      </c>
      <c r="F67" s="95">
        <f>(E67*100)/D67</f>
        <v>0</v>
      </c>
    </row>
    <row r="68" spans="1:6" ht="13.5" thickBot="1" x14ac:dyDescent="0.25">
      <c r="A68" s="52" t="s">
        <v>106</v>
      </c>
      <c r="B68" s="53" t="s">
        <v>107</v>
      </c>
      <c r="C68" s="80">
        <f>C69</f>
        <v>133</v>
      </c>
      <c r="D68" s="80">
        <f>D69</f>
        <v>133</v>
      </c>
      <c r="E68" s="80">
        <f>E69</f>
        <v>0</v>
      </c>
      <c r="F68" s="96">
        <f>(E68*100)/D68</f>
        <v>0</v>
      </c>
    </row>
    <row r="69" spans="1:6" ht="13.5" thickTop="1" x14ac:dyDescent="0.2">
      <c r="A69" s="54" t="s">
        <v>108</v>
      </c>
      <c r="B69" s="55" t="s">
        <v>109</v>
      </c>
      <c r="C69" s="81">
        <v>133</v>
      </c>
      <c r="D69" s="81">
        <v>133</v>
      </c>
      <c r="E69" s="81">
        <v>0</v>
      </c>
      <c r="F69" s="97"/>
    </row>
    <row r="70" spans="1:6" ht="13.5" thickBot="1" x14ac:dyDescent="0.25">
      <c r="A70" s="52" t="s">
        <v>138</v>
      </c>
      <c r="B70" s="53" t="s">
        <v>139</v>
      </c>
      <c r="C70" s="80">
        <f>C71</f>
        <v>265</v>
      </c>
      <c r="D70" s="80">
        <f>D71</f>
        <v>0</v>
      </c>
      <c r="E70" s="80">
        <f>E71</f>
        <v>0</v>
      </c>
      <c r="F70" s="96" t="e">
        <f>(E70*100)/D70</f>
        <v>#DIV/0!</v>
      </c>
    </row>
    <row r="71" spans="1:6" ht="14.25" thickTop="1" thickBot="1" x14ac:dyDescent="0.25">
      <c r="A71" s="54" t="s">
        <v>142</v>
      </c>
      <c r="B71" s="55" t="s">
        <v>143</v>
      </c>
      <c r="C71" s="81">
        <v>265</v>
      </c>
      <c r="D71" s="81">
        <v>0</v>
      </c>
      <c r="E71" s="81">
        <v>0</v>
      </c>
      <c r="F71" s="97"/>
    </row>
    <row r="72" spans="1:6" ht="13.5" thickBot="1" x14ac:dyDescent="0.25">
      <c r="A72" s="48" t="s">
        <v>55</v>
      </c>
      <c r="B72" s="49" t="s">
        <v>56</v>
      </c>
      <c r="C72" s="78">
        <f t="shared" ref="C72:E74" si="2">C73</f>
        <v>69.7</v>
      </c>
      <c r="D72" s="78">
        <f t="shared" si="2"/>
        <v>133</v>
      </c>
      <c r="E72" s="78">
        <f t="shared" si="2"/>
        <v>0</v>
      </c>
      <c r="F72" s="95">
        <f>(E72*100)/D72</f>
        <v>0</v>
      </c>
    </row>
    <row r="73" spans="1:6" ht="13.5" thickBot="1" x14ac:dyDescent="0.25">
      <c r="A73" s="50" t="s">
        <v>63</v>
      </c>
      <c r="B73" s="51" t="s">
        <v>64</v>
      </c>
      <c r="C73" s="79">
        <f t="shared" si="2"/>
        <v>69.7</v>
      </c>
      <c r="D73" s="79">
        <f t="shared" si="2"/>
        <v>133</v>
      </c>
      <c r="E73" s="79">
        <f t="shared" si="2"/>
        <v>0</v>
      </c>
      <c r="F73" s="95">
        <f>(E73*100)/D73</f>
        <v>0</v>
      </c>
    </row>
    <row r="74" spans="1:6" ht="13.5" thickBot="1" x14ac:dyDescent="0.25">
      <c r="A74" s="52" t="s">
        <v>65</v>
      </c>
      <c r="B74" s="53" t="s">
        <v>66</v>
      </c>
      <c r="C74" s="80">
        <f t="shared" si="2"/>
        <v>69.7</v>
      </c>
      <c r="D74" s="80">
        <f t="shared" si="2"/>
        <v>133</v>
      </c>
      <c r="E74" s="80">
        <f t="shared" si="2"/>
        <v>0</v>
      </c>
      <c r="F74" s="96">
        <f>(E74*100)/D74</f>
        <v>0</v>
      </c>
    </row>
    <row r="75" spans="1:6" ht="13.5" thickTop="1" x14ac:dyDescent="0.2">
      <c r="A75" s="54" t="s">
        <v>67</v>
      </c>
      <c r="B75" s="55" t="s">
        <v>68</v>
      </c>
      <c r="C75" s="81">
        <v>69.7</v>
      </c>
      <c r="D75" s="81">
        <v>133</v>
      </c>
      <c r="E75" s="81">
        <v>0</v>
      </c>
      <c r="F75" s="97"/>
    </row>
    <row r="76" spans="1:6" ht="13.5" thickBot="1" x14ac:dyDescent="0.25">
      <c r="A76" s="47" t="s">
        <v>180</v>
      </c>
      <c r="B76" s="47" t="s">
        <v>188</v>
      </c>
      <c r="C76" s="77">
        <f t="shared" ref="C76:E79" si="3">C77</f>
        <v>0</v>
      </c>
      <c r="D76" s="77">
        <f t="shared" si="3"/>
        <v>22534.34</v>
      </c>
      <c r="E76" s="77">
        <f t="shared" si="3"/>
        <v>22534.34</v>
      </c>
      <c r="F76" s="94">
        <f>(E76*100)/D76</f>
        <v>100</v>
      </c>
    </row>
    <row r="77" spans="1:6" ht="13.5" thickBot="1" x14ac:dyDescent="0.25">
      <c r="A77" s="48" t="s">
        <v>77</v>
      </c>
      <c r="B77" s="49" t="s">
        <v>78</v>
      </c>
      <c r="C77" s="78">
        <f t="shared" si="3"/>
        <v>0</v>
      </c>
      <c r="D77" s="78">
        <f t="shared" si="3"/>
        <v>22534.34</v>
      </c>
      <c r="E77" s="78">
        <f t="shared" si="3"/>
        <v>22534.34</v>
      </c>
      <c r="F77" s="95">
        <f>(E77*100)/D77</f>
        <v>100</v>
      </c>
    </row>
    <row r="78" spans="1:6" ht="13.5" thickBot="1" x14ac:dyDescent="0.25">
      <c r="A78" s="50" t="s">
        <v>94</v>
      </c>
      <c r="B78" s="51" t="s">
        <v>95</v>
      </c>
      <c r="C78" s="79">
        <f t="shared" si="3"/>
        <v>0</v>
      </c>
      <c r="D78" s="79">
        <f t="shared" si="3"/>
        <v>22534.34</v>
      </c>
      <c r="E78" s="79">
        <f t="shared" si="3"/>
        <v>22534.34</v>
      </c>
      <c r="F78" s="95">
        <f>(E78*100)/D78</f>
        <v>100</v>
      </c>
    </row>
    <row r="79" spans="1:6" ht="13.5" thickBot="1" x14ac:dyDescent="0.25">
      <c r="A79" s="52" t="s">
        <v>114</v>
      </c>
      <c r="B79" s="53" t="s">
        <v>115</v>
      </c>
      <c r="C79" s="80">
        <f t="shared" si="3"/>
        <v>0</v>
      </c>
      <c r="D79" s="80">
        <f t="shared" si="3"/>
        <v>22534.34</v>
      </c>
      <c r="E79" s="80">
        <f t="shared" si="3"/>
        <v>22534.34</v>
      </c>
      <c r="F79" s="96">
        <f>(E79*100)/D79</f>
        <v>100</v>
      </c>
    </row>
    <row r="80" spans="1:6" ht="14.25" thickTop="1" thickBot="1" x14ac:dyDescent="0.25">
      <c r="A80" s="54" t="s">
        <v>128</v>
      </c>
      <c r="B80" s="55" t="s">
        <v>129</v>
      </c>
      <c r="C80" s="81">
        <v>0</v>
      </c>
      <c r="D80" s="81">
        <v>22534.34</v>
      </c>
      <c r="E80" s="81">
        <v>22534.34</v>
      </c>
      <c r="F80" s="97"/>
    </row>
    <row r="81" spans="1:6" ht="13.5" thickBot="1" x14ac:dyDescent="0.25">
      <c r="A81" s="48" t="s">
        <v>55</v>
      </c>
      <c r="B81" s="49" t="s">
        <v>56</v>
      </c>
      <c r="C81" s="78">
        <f t="shared" ref="C81:E83" si="4">C82</f>
        <v>22534.34</v>
      </c>
      <c r="D81" s="78">
        <f t="shared" si="4"/>
        <v>22534.34</v>
      </c>
      <c r="E81" s="78">
        <f t="shared" si="4"/>
        <v>22534.34</v>
      </c>
      <c r="F81" s="95">
        <f>(E81*100)/D81</f>
        <v>100</v>
      </c>
    </row>
    <row r="82" spans="1:6" ht="13.5" thickBot="1" x14ac:dyDescent="0.25">
      <c r="A82" s="50" t="s">
        <v>57</v>
      </c>
      <c r="B82" s="51" t="s">
        <v>58</v>
      </c>
      <c r="C82" s="79">
        <f t="shared" si="4"/>
        <v>22534.34</v>
      </c>
      <c r="D82" s="79">
        <f t="shared" si="4"/>
        <v>22534.34</v>
      </c>
      <c r="E82" s="79">
        <f t="shared" si="4"/>
        <v>22534.34</v>
      </c>
      <c r="F82" s="95">
        <f>(E82*100)/D82</f>
        <v>100</v>
      </c>
    </row>
    <row r="83" spans="1:6" ht="13.5" thickBot="1" x14ac:dyDescent="0.25">
      <c r="A83" s="52" t="s">
        <v>59</v>
      </c>
      <c r="B83" s="53" t="s">
        <v>60</v>
      </c>
      <c r="C83" s="80">
        <f t="shared" si="4"/>
        <v>22534.34</v>
      </c>
      <c r="D83" s="80">
        <f t="shared" si="4"/>
        <v>22534.34</v>
      </c>
      <c r="E83" s="80">
        <f t="shared" si="4"/>
        <v>22534.34</v>
      </c>
      <c r="F83" s="96">
        <f>(E83*100)/D83</f>
        <v>100</v>
      </c>
    </row>
    <row r="84" spans="1:6" ht="13.5" thickTop="1" x14ac:dyDescent="0.2">
      <c r="A84" s="54" t="s">
        <v>61</v>
      </c>
      <c r="B84" s="55" t="s">
        <v>62</v>
      </c>
      <c r="C84" s="81">
        <v>22534.34</v>
      </c>
      <c r="D84" s="81">
        <v>22534.34</v>
      </c>
      <c r="E84" s="81">
        <v>22534.34</v>
      </c>
      <c r="F84" s="97"/>
    </row>
    <row r="85" spans="1:6" s="56" customFormat="1" x14ac:dyDescent="0.2"/>
    <row r="86" spans="1:6" s="56" customFormat="1" x14ac:dyDescent="0.2"/>
    <row r="87" spans="1:6" s="56" customFormat="1" x14ac:dyDescent="0.2"/>
    <row r="88" spans="1:6" s="56" customFormat="1" x14ac:dyDescent="0.2"/>
    <row r="89" spans="1:6" s="56" customFormat="1" x14ac:dyDescent="0.2"/>
    <row r="90" spans="1:6" s="56" customFormat="1" x14ac:dyDescent="0.2"/>
    <row r="91" spans="1:6" s="56" customFormat="1" x14ac:dyDescent="0.2"/>
    <row r="92" spans="1:6" s="56" customFormat="1" x14ac:dyDescent="0.2"/>
    <row r="93" spans="1:6" s="56" customFormat="1" x14ac:dyDescent="0.2"/>
    <row r="94" spans="1:6" s="56" customFormat="1" x14ac:dyDescent="0.2"/>
    <row r="95" spans="1:6" s="56" customFormat="1" x14ac:dyDescent="0.2"/>
    <row r="96" spans="1: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s="56" customFormat="1" x14ac:dyDescent="0.2"/>
    <row r="1219" spans="1:3" s="56" customFormat="1" x14ac:dyDescent="0.2"/>
    <row r="1220" spans="1:3" s="56" customFormat="1" x14ac:dyDescent="0.2"/>
    <row r="1221" spans="1:3" s="56" customFormat="1" x14ac:dyDescent="0.2"/>
    <row r="1222" spans="1:3" s="56" customFormat="1" x14ac:dyDescent="0.2"/>
    <row r="1223" spans="1:3" s="56" customFormat="1" x14ac:dyDescent="0.2"/>
    <row r="1224" spans="1:3" s="56" customFormat="1" x14ac:dyDescent="0.2"/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56"/>
      <c r="B1256" s="56"/>
      <c r="C1256" s="56"/>
    </row>
    <row r="1257" spans="1:3" x14ac:dyDescent="0.2">
      <c r="A1257" s="56"/>
      <c r="B1257" s="56"/>
      <c r="C1257" s="56"/>
    </row>
    <row r="1258" spans="1:3" x14ac:dyDescent="0.2">
      <c r="A1258" s="56"/>
      <c r="B1258" s="56"/>
      <c r="C1258" s="56"/>
    </row>
    <row r="1259" spans="1:3" x14ac:dyDescent="0.2">
      <c r="A1259" s="56"/>
      <c r="B1259" s="56"/>
      <c r="C1259" s="56"/>
    </row>
    <row r="1260" spans="1:3" x14ac:dyDescent="0.2">
      <c r="A1260" s="56"/>
      <c r="B1260" s="56"/>
      <c r="C1260" s="56"/>
    </row>
    <row r="1261" spans="1:3" x14ac:dyDescent="0.2">
      <c r="A1261" s="56"/>
      <c r="B1261" s="56"/>
      <c r="C1261" s="56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pans="1:3" x14ac:dyDescent="0.2">
      <c r="A1265" s="40"/>
      <c r="B1265" s="40"/>
      <c r="C1265" s="40"/>
    </row>
    <row r="1266" spans="1:3" x14ac:dyDescent="0.2">
      <c r="A1266" s="40"/>
      <c r="B1266" s="40"/>
      <c r="C1266" s="40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83" fitToWidth="0" orientation="landscape" r:id="rId1"/>
  <headerFooter alignWithMargins="0"/>
  <rowBreaks count="1" manualBreakCount="1"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4</vt:i4>
      </vt:variant>
    </vt:vector>
  </HeadingPairs>
  <TitlesOfParts>
    <vt:vector size="11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'Posebni dio'!Ispis_naslova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Franka Janković</cp:lastModifiedBy>
  <cp:lastPrinted>2024-04-02T11:17:34Z</cp:lastPrinted>
  <dcterms:created xsi:type="dcterms:W3CDTF">2022-08-12T12:51:27Z</dcterms:created>
  <dcterms:modified xsi:type="dcterms:W3CDTF">2024-04-02T13:40:42Z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