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ŽS - IZVRŠENJE FP ZA 2024\"/>
    </mc:Choice>
  </mc:AlternateContent>
  <xr:revisionPtr revIDLastSave="0" documentId="13_ncr:1_{1F03645B-28CF-4C8C-B6F5-433CB119B889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dio'!$A$1:$F$80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H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<sst xmlns="http://schemas.openxmlformats.org/spreadsheetml/2006/main" count="395" uniqueCount="188">
  <si>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</si>
  <si>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</si>
  <si>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</si>
  <si>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</si>
  <si>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</si>
  <si>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</si>
  <si>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</si>
  <si>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</si>
  <si>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</si>
  <si>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</si>
  <si>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</si>
  <si>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</si>
  <si>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</si>
  <si>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</si>
  <si>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</si>
  <si>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</si>
  <si>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</si>
  <si>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</si>
  <si>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</si>
  <si>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</si>
  <si>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</si>
  <si>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</si>
  <si>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</si>
  <si>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</si>
  <si>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</si>
  <si>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</si>
  <si>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</si>
  <si>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</si>
  <si>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</si>
  <si>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</si>
  <si>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</si>
  <si>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</si>
  <si>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</si>
  <si>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</si>
  <si>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</si>
  <si>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</si>
  <si>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</si>
  <si>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</si>
  <si>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</si>
  <si>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</si>
  <si>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</si>
  <si>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</si>
  <si>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</si>
  <si>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</si>
  <si>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</si>
  <si>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</si>
  <si>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</si>
  <si>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</si>
  <si>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</si>
  <si>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</si>
  <si>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</si>
  <si>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</si>
  <si>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</si>
  <si>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</si>
  <si>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</si>
  <si>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</si>
  <si>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</si>
  <si>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</si>
  <si>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</si>
  <si>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</si>
  <si>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</si>
  <si>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</si>
  <si>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</si>
  <si>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</si>
  <si>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</si>
  <si>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</si>
  <si>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</si>
  <si>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</si>
  <si>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</si>
  <si>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</si>
  <si>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</si>
  <si>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</si>
  <si>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</si>
  <si>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</si>
  <si>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</si>
  <si>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</si>
  <si>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</si>
  <si>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</si>
  <si>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</si>
  <si>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</si>
  <si>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</si>
  <si>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</si>
  <si>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</si>
  <si>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</si>
  <si>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</si>
  <si>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</si>
  <si>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</si>
  <si>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</si>
  <si>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</si>
  <si>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</si>
  <si>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</si>
  <si>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</si>
  <si>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</si>
  <si>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</si>
  <si>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</si>
  <si>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</si>
  <si>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</si>
  <si>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</si>
  <si>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</si>
  <si>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</si>
  <si>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</si>
  <si>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</si>
  <si>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</si>
  <si>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</si>
  <si>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</si>
  <si>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</si>
  <si>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</si>
  <si>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</si>
  <si>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</si>
  <si>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</si>
  <si>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</si>
  <si>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</si>
  <si>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</si>
  <si>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</si>
  <si>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</si>
  <si>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</si>
  <si>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</si>
  <si>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</si>
  <si>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</si>
  <si>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</si>
  <si>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</si>
  <si>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</si>
  <si>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</si>
  <si>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</si>
  <si>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</si>
  <si>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</si>
  <si>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</si>
  <si>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</si>
  <si>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</si>
  <si>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</si>
  <si>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</si>
  <si>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</si>
  <si>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</si>
  <si>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</si>
  <si>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</si>
  <si>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</si>
  <si>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</si>
  <si>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</si>
  <si>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</si>
  <si>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</si>
  <si>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</si>
  <si>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</si>
  <si>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</si>
  <si>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</si>
  <si>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</si>
  <si>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</si>
  <si>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</si>
  <si>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</si>
  <si>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</si>
  <si>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</si>
  <si>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</si>
  <si>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</si>
  <si>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</si>
  <si>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</si>
  <si>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</si>
  <si>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</si>
  <si>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</si>
  <si>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</si>
  <si>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</si>
  <si>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</si>
  <si>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</si>
  <si>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</si>
  <si>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</si>
  <si>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</si>
  <si>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</si>
  <si>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</si>
  <si>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</si>
  <si>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</si>
  <si>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</si>
  <si>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</si>
  <si>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</si>
  <si>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</si>
  <si>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</si>
  <si>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</si>
  <si>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</si>
  <si>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23421 VELIKA GORICA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</si>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</sst>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L4" sqref="L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6.4" x14ac:dyDescent="0.3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10" t="s">
        <v>8</v>
      </c>
      <c r="C10" s="102"/>
      <c r="D10" s="102"/>
      <c r="E10" s="102"/>
      <c r="F10" s="98"/>
      <c r="G10" s="85">
        <v>2039282.6</v>
      </c>
      <c r="H10" s="86">
        <v>2402478</v>
      </c>
      <c r="I10" s="86">
        <v>2578356</v>
      </c>
      <c r="J10" s="86">
        <v>2570080.06</v>
      </c>
      <c r="K10" s="86"/>
      <c r="L10" s="86"/>
    </row>
    <row r="11" spans="2:13" x14ac:dyDescent="0.3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8" t="s">
        <v>0</v>
      </c>
      <c r="C12" s="100"/>
      <c r="D12" s="100"/>
      <c r="E12" s="100"/>
      <c r="F12" s="109"/>
      <c r="G12" s="87">
        <f>G10+G11</f>
        <v>2039282.6</v>
      </c>
      <c r="H12" s="87">
        <f t="shared" ref="H12:J12" si="0">H10+H11</f>
        <v>2402478</v>
      </c>
      <c r="I12" s="87">
        <f t="shared" si="0"/>
        <v>2578356</v>
      </c>
      <c r="J12" s="87">
        <f t="shared" si="0"/>
        <v>2570080.06</v>
      </c>
      <c r="K12" s="88">
        <f>J12/G12*100</f>
        <v>126.028636737253</v>
      </c>
      <c r="L12" s="88">
        <f>J12/I12*100</f>
        <v>99.679022601999108</v>
      </c>
    </row>
    <row r="13" spans="2:13" x14ac:dyDescent="0.3">
      <c r="B13" s="101" t="s">
        <v>9</v>
      </c>
      <c r="C13" s="102"/>
      <c r="D13" s="102"/>
      <c r="E13" s="102"/>
      <c r="F13" s="102"/>
      <c r="G13" s="89">
        <v>2019220.39</v>
      </c>
      <c r="H13" s="86">
        <v>2396280</v>
      </c>
      <c r="I13" s="86">
        <v>2569867</v>
      </c>
      <c r="J13" s="86">
        <v>2561673.52</v>
      </c>
      <c r="K13" s="86"/>
      <c r="L13" s="86"/>
    </row>
    <row r="14" spans="2:13" x14ac:dyDescent="0.3">
      <c r="B14" s="97" t="s">
        <v>10</v>
      </c>
      <c r="C14" s="98"/>
      <c r="D14" s="98"/>
      <c r="E14" s="98"/>
      <c r="F14" s="98"/>
      <c r="G14" s="85">
        <v>20062.21</v>
      </c>
      <c r="H14" s="86">
        <v>6198</v>
      </c>
      <c r="I14" s="86">
        <v>8489</v>
      </c>
      <c r="J14" s="86">
        <v>8492.1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2039282.5999999999</v>
      </c>
      <c r="H15" s="87">
        <f t="shared" ref="H15:J15" si="1">H13+H14</f>
        <v>2402478</v>
      </c>
      <c r="I15" s="87">
        <f t="shared" si="1"/>
        <v>2578356</v>
      </c>
      <c r="J15" s="87">
        <f t="shared" si="1"/>
        <v>2570165.62</v>
      </c>
      <c r="K15" s="88">
        <f>J15/G15*100</f>
        <v>126.03283233035</v>
      </c>
      <c r="L15" s="88">
        <f>J15/I15*100</f>
        <v>99.682340995580091</v>
      </c>
    </row>
    <row r="16" spans="2:13" x14ac:dyDescent="0.3">
      <c r="B16" s="99" t="s">
        <v>2</v>
      </c>
      <c r="C16" s="100"/>
      <c r="D16" s="100"/>
      <c r="E16" s="100"/>
      <c r="F16" s="100"/>
      <c r="G16" s="90">
        <f>G12-G15</f>
        <v>2.3283064365386963E-10</v>
      </c>
      <c r="H16" s="90">
        <f t="shared" ref="H16:J16" si="2">H12-H15</f>
        <v>0</v>
      </c>
      <c r="I16" s="90">
        <f t="shared" si="2"/>
        <v>0</v>
      </c>
      <c r="J16" s="90">
        <f t="shared" si="2"/>
        <v>-85.560000000055879</v>
      </c>
      <c r="K16" s="88" t="e">
        <f>I16/H16*100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6.4" x14ac:dyDescent="0.3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10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10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10" t="s">
        <v>5</v>
      </c>
      <c r="C24" s="102"/>
      <c r="D24" s="102"/>
      <c r="E24" s="102"/>
      <c r="F24" s="102"/>
      <c r="G24" s="89">
        <v>22541.91</v>
      </c>
      <c r="H24" s="95">
        <v>100.93</v>
      </c>
      <c r="I24" s="95">
        <v>100.93</v>
      </c>
      <c r="J24" s="95">
        <v>100.93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10" t="s">
        <v>27</v>
      </c>
      <c r="C25" s="102"/>
      <c r="D25" s="102"/>
      <c r="E25" s="102"/>
      <c r="F25" s="102"/>
      <c r="G25" s="89">
        <v>-100.93</v>
      </c>
      <c r="H25" s="95">
        <f>-(15.37+0)</f>
        <v>-15.37</v>
      </c>
      <c r="I25" s="95">
        <v>-15.37</v>
      </c>
      <c r="J25" s="95">
        <v>-15.37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3" t="s">
        <v>29</v>
      </c>
      <c r="C26" s="104"/>
      <c r="D26" s="104"/>
      <c r="E26" s="104"/>
      <c r="F26" s="105"/>
      <c r="G26" s="94">
        <f>G24+G25</f>
        <v>22440.98</v>
      </c>
      <c r="H26" s="94">
        <f t="shared" ref="H26:J26" si="4">H24+H25</f>
        <v>85.56</v>
      </c>
      <c r="I26" s="94">
        <f t="shared" si="4"/>
        <v>85.56</v>
      </c>
      <c r="J26" s="94">
        <f t="shared" si="4"/>
        <v>85.56</v>
      </c>
      <c r="K26" s="93">
        <f>J26/G26*100</f>
        <v>0.3812667717719993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6" t="s">
        <v>30</v>
      </c>
      <c r="C27" s="96"/>
      <c r="D27" s="96"/>
      <c r="E27" s="96"/>
      <c r="F27" s="96"/>
      <c r="G27" s="94">
        <f>G16+G26</f>
        <v>22440.980000000232</v>
      </c>
      <c r="H27" s="94">
        <f t="shared" ref="H27:J27" si="5">H16+H26</f>
        <v>85.56</v>
      </c>
      <c r="I27" s="94">
        <f t="shared" si="5"/>
        <v>85.56</v>
      </c>
      <c r="J27" s="94">
        <f t="shared" si="5"/>
        <v>-5.5877080740174279E-11</v>
      </c>
      <c r="K27" s="93">
        <f>J27/G27*100</f>
        <v>-2.4899572451904375E-13</v>
      </c>
      <c r="L27" s="93">
        <f>J27/I27*100</f>
        <v>-6.5307480995996115E-11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5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2039282.6</v>
      </c>
      <c r="H10" s="65">
        <f>H11</f>
        <v>2402478</v>
      </c>
      <c r="I10" s="65">
        <f>I11</f>
        <v>2578356</v>
      </c>
      <c r="J10" s="65">
        <f>J11</f>
        <v>2570080.06</v>
      </c>
      <c r="K10" s="69">
        <f t="shared" ref="K10:K21" si="0">(J10*100)/G10</f>
        <v>126.0286367372526</v>
      </c>
      <c r="L10" s="69">
        <f t="shared" ref="L10:L21" si="1">(J10*100)/I10</f>
        <v>99.679022601999108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2039282.6</v>
      </c>
      <c r="H11" s="65">
        <f>H12+H15+H18</f>
        <v>2402478</v>
      </c>
      <c r="I11" s="65">
        <f>I12+I15+I18</f>
        <v>2578356</v>
      </c>
      <c r="J11" s="65">
        <f>J12+J15+J18</f>
        <v>2570080.06</v>
      </c>
      <c r="K11" s="65">
        <f t="shared" si="0"/>
        <v>126.0286367372526</v>
      </c>
      <c r="L11" s="65">
        <f t="shared" si="1"/>
        <v>99.679022601999108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22534.34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22534.34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22534.34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265</v>
      </c>
      <c r="I15" s="65">
        <f t="shared" si="3"/>
        <v>0</v>
      </c>
      <c r="J15" s="65">
        <f t="shared" si="3"/>
        <v>89.09</v>
      </c>
      <c r="K15" s="65" t="e">
        <f t="shared" si="0"/>
        <v>#DIV/0!</v>
      </c>
      <c r="L15" s="65" t="e">
        <f t="shared" si="1"/>
        <v>#DIV/0!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265</v>
      </c>
      <c r="I16" s="65">
        <f t="shared" si="3"/>
        <v>0</v>
      </c>
      <c r="J16" s="65">
        <f t="shared" si="3"/>
        <v>89.09</v>
      </c>
      <c r="K16" s="65" t="e">
        <f t="shared" si="0"/>
        <v>#DIV/0!</v>
      </c>
      <c r="L16" s="65" t="e">
        <f t="shared" si="1"/>
        <v>#DIV/0!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265</v>
      </c>
      <c r="I17" s="66">
        <v>0</v>
      </c>
      <c r="J17" s="66">
        <v>89.09</v>
      </c>
      <c r="K17" s="66" t="e">
        <f t="shared" si="0"/>
        <v>#DIV/0!</v>
      </c>
      <c r="L17" s="66" t="e">
        <f t="shared" si="1"/>
        <v>#DIV/0!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2016748.26</v>
      </c>
      <c r="H18" s="65">
        <f>H19</f>
        <v>2402213</v>
      </c>
      <c r="I18" s="65">
        <f>I19</f>
        <v>2578356</v>
      </c>
      <c r="J18" s="65">
        <f>J19</f>
        <v>2569990.9700000002</v>
      </c>
      <c r="K18" s="65">
        <f t="shared" si="0"/>
        <v>127.43241290809394</v>
      </c>
      <c r="L18" s="65">
        <f t="shared" si="1"/>
        <v>99.675567299473002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2016748.26</v>
      </c>
      <c r="H19" s="65">
        <f>H20+H21</f>
        <v>2402213</v>
      </c>
      <c r="I19" s="65">
        <f>I20+I21</f>
        <v>2578356</v>
      </c>
      <c r="J19" s="65">
        <f>J20+J21</f>
        <v>2569990.9700000002</v>
      </c>
      <c r="K19" s="65">
        <f t="shared" si="0"/>
        <v>127.43241290809394</v>
      </c>
      <c r="L19" s="65">
        <f t="shared" si="1"/>
        <v>99.675567299473002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1996686.05</v>
      </c>
      <c r="H20" s="66">
        <v>2396015</v>
      </c>
      <c r="I20" s="66">
        <v>2569867</v>
      </c>
      <c r="J20" s="66">
        <v>2561498.87</v>
      </c>
      <c r="K20" s="66">
        <f t="shared" si="0"/>
        <v>128.28751270135834</v>
      </c>
      <c r="L20" s="66">
        <f t="shared" si="1"/>
        <v>99.674374977382101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20062.21</v>
      </c>
      <c r="H21" s="66">
        <v>6198</v>
      </c>
      <c r="I21" s="66">
        <v>8489</v>
      </c>
      <c r="J21" s="66">
        <v>8492.1</v>
      </c>
      <c r="K21" s="66">
        <f t="shared" si="0"/>
        <v>42.328836155139442</v>
      </c>
      <c r="L21" s="66">
        <f t="shared" si="1"/>
        <v>100.03651784662505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G27+G68</f>
        <v>2039282.5999999999</v>
      </c>
      <c r="H26" s="65">
        <f>H27+H68</f>
        <v>2404769</v>
      </c>
      <c r="I26" s="65">
        <f>I27+I68</f>
        <v>2578356</v>
      </c>
      <c r="J26" s="65">
        <f>J27+J68</f>
        <v>2570165.6199999996</v>
      </c>
      <c r="K26" s="70">
        <f t="shared" ref="K26:K57" si="4">(J26*100)/G26</f>
        <v>126.0328323303499</v>
      </c>
      <c r="L26" s="70">
        <f t="shared" ref="L26:L57" si="5">(J26*100)/I26</f>
        <v>99.682340995580134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G28+G36+G63</f>
        <v>2019220.39</v>
      </c>
      <c r="H27" s="65">
        <f>H28+H36+H63</f>
        <v>2396280</v>
      </c>
      <c r="I27" s="65">
        <f>I28+I36+I63</f>
        <v>2569867</v>
      </c>
      <c r="J27" s="65">
        <f>J28+J36+J63</f>
        <v>2561673.5199999996</v>
      </c>
      <c r="K27" s="65">
        <f t="shared" si="4"/>
        <v>126.8644835742769</v>
      </c>
      <c r="L27" s="65">
        <f t="shared" si="5"/>
        <v>99.68117104892977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1548556.45</v>
      </c>
      <c r="H28" s="65">
        <f>H29+H32+H34</f>
        <v>1809091</v>
      </c>
      <c r="I28" s="65">
        <f>I29+I32+I34</f>
        <v>2169535</v>
      </c>
      <c r="J28" s="65">
        <f>J29+J32+J34</f>
        <v>2169532.4699999997</v>
      </c>
      <c r="K28" s="65">
        <f t="shared" si="4"/>
        <v>140.10031536144518</v>
      </c>
      <c r="L28" s="65">
        <f t="shared" si="5"/>
        <v>99.999883385149346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1300578.28</v>
      </c>
      <c r="H29" s="65">
        <f>H30+H31</f>
        <v>1543864</v>
      </c>
      <c r="I29" s="65">
        <f>I30+I31</f>
        <v>1825407</v>
      </c>
      <c r="J29" s="65">
        <f>J30+J31</f>
        <v>1825405.45</v>
      </c>
      <c r="K29" s="65">
        <f t="shared" si="4"/>
        <v>140.35337034845762</v>
      </c>
      <c r="L29" s="65">
        <f t="shared" si="5"/>
        <v>99.999915087429812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1288630.19</v>
      </c>
      <c r="H30" s="66">
        <v>1521564</v>
      </c>
      <c r="I30" s="66">
        <v>1790788</v>
      </c>
      <c r="J30" s="66">
        <v>1790787.44</v>
      </c>
      <c r="K30" s="66">
        <f t="shared" si="4"/>
        <v>138.96829780155934</v>
      </c>
      <c r="L30" s="66">
        <f t="shared" si="5"/>
        <v>99.999968728850092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11948.09</v>
      </c>
      <c r="H31" s="66">
        <v>22300</v>
      </c>
      <c r="I31" s="66">
        <v>34619</v>
      </c>
      <c r="J31" s="66">
        <v>34618.01</v>
      </c>
      <c r="K31" s="66">
        <f t="shared" si="4"/>
        <v>289.73676964267929</v>
      </c>
      <c r="L31" s="66">
        <f t="shared" si="5"/>
        <v>99.997140298679909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36724.21</v>
      </c>
      <c r="H32" s="65">
        <f>H33</f>
        <v>39147</v>
      </c>
      <c r="I32" s="65">
        <f>I33</f>
        <v>50171</v>
      </c>
      <c r="J32" s="65">
        <f>J33</f>
        <v>50170.27</v>
      </c>
      <c r="K32" s="65">
        <f t="shared" si="4"/>
        <v>136.61361265497609</v>
      </c>
      <c r="L32" s="65">
        <f t="shared" si="5"/>
        <v>99.998544976181464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36724.21</v>
      </c>
      <c r="H33" s="66">
        <v>39147</v>
      </c>
      <c r="I33" s="66">
        <v>50171</v>
      </c>
      <c r="J33" s="66">
        <v>50170.27</v>
      </c>
      <c r="K33" s="66">
        <f t="shared" si="4"/>
        <v>136.61361265497609</v>
      </c>
      <c r="L33" s="66">
        <f t="shared" si="5"/>
        <v>99.998544976181464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</f>
        <v>211253.96</v>
      </c>
      <c r="H34" s="65">
        <f>H35</f>
        <v>226080</v>
      </c>
      <c r="I34" s="65">
        <f>I35</f>
        <v>293957</v>
      </c>
      <c r="J34" s="65">
        <f>J35</f>
        <v>293956.75</v>
      </c>
      <c r="K34" s="65">
        <f t="shared" si="4"/>
        <v>139.14851584320598</v>
      </c>
      <c r="L34" s="65">
        <f t="shared" si="5"/>
        <v>99.999914953547631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211253.96</v>
      </c>
      <c r="H35" s="66">
        <v>226080</v>
      </c>
      <c r="I35" s="66">
        <v>293957</v>
      </c>
      <c r="J35" s="66">
        <v>293956.75</v>
      </c>
      <c r="K35" s="66">
        <f t="shared" si="4"/>
        <v>139.14851584320598</v>
      </c>
      <c r="L35" s="66">
        <f t="shared" si="5"/>
        <v>99.999914953547631</v>
      </c>
    </row>
    <row r="36" spans="2:12" x14ac:dyDescent="0.3">
      <c r="B36" s="65"/>
      <c r="C36" s="65" t="s">
        <v>89</v>
      </c>
      <c r="D36" s="65"/>
      <c r="E36" s="65"/>
      <c r="F36" s="65" t="s">
        <v>90</v>
      </c>
      <c r="G36" s="65">
        <f>G37+G42+G46+G56+G58</f>
        <v>469015.75000000006</v>
      </c>
      <c r="H36" s="65">
        <f>H37+H42+H46+H56+H58</f>
        <v>585265</v>
      </c>
      <c r="I36" s="65">
        <f>I37+I42+I46+I56+I58</f>
        <v>398208</v>
      </c>
      <c r="J36" s="65">
        <f>J37+J42+J46+J56+J58</f>
        <v>390633.29999999993</v>
      </c>
      <c r="K36" s="65">
        <f t="shared" si="4"/>
        <v>83.287885321548359</v>
      </c>
      <c r="L36" s="65">
        <f t="shared" si="5"/>
        <v>98.097803158148508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G38+G39+G40+G41</f>
        <v>53292.090000000004</v>
      </c>
      <c r="H37" s="65">
        <f>H38+H39+H40+H41</f>
        <v>67754</v>
      </c>
      <c r="I37" s="65">
        <f>I38+I39+I40+I41</f>
        <v>53481</v>
      </c>
      <c r="J37" s="65">
        <f>J38+J39+J40+J41</f>
        <v>51423.729999999996</v>
      </c>
      <c r="K37" s="65">
        <f t="shared" si="4"/>
        <v>96.494113854420036</v>
      </c>
      <c r="L37" s="65">
        <f t="shared" si="5"/>
        <v>96.153269385389208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6293.33</v>
      </c>
      <c r="H38" s="66">
        <v>5309</v>
      </c>
      <c r="I38" s="66">
        <v>5309</v>
      </c>
      <c r="J38" s="66">
        <v>3447.69</v>
      </c>
      <c r="K38" s="66">
        <f t="shared" si="4"/>
        <v>54.78323876230867</v>
      </c>
      <c r="L38" s="66">
        <f t="shared" si="5"/>
        <v>64.940478432849872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44605.760000000002</v>
      </c>
      <c r="H39" s="66">
        <v>59725</v>
      </c>
      <c r="I39" s="66">
        <v>45452</v>
      </c>
      <c r="J39" s="66">
        <v>45451.199999999997</v>
      </c>
      <c r="K39" s="66">
        <f t="shared" si="4"/>
        <v>101.89536059916925</v>
      </c>
      <c r="L39" s="66">
        <f t="shared" si="5"/>
        <v>99.998239901434474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2327</v>
      </c>
      <c r="H40" s="66">
        <v>2654</v>
      </c>
      <c r="I40" s="66">
        <v>2654</v>
      </c>
      <c r="J40" s="66">
        <v>2524.84</v>
      </c>
      <c r="K40" s="66">
        <f t="shared" si="4"/>
        <v>108.50193382036957</v>
      </c>
      <c r="L40" s="66">
        <f t="shared" si="5"/>
        <v>95.133383571966846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66</v>
      </c>
      <c r="H41" s="66">
        <v>66</v>
      </c>
      <c r="I41" s="66">
        <v>66</v>
      </c>
      <c r="J41" s="66">
        <v>0</v>
      </c>
      <c r="K41" s="66">
        <f t="shared" si="4"/>
        <v>0</v>
      </c>
      <c r="L41" s="66">
        <f t="shared" si="5"/>
        <v>0</v>
      </c>
    </row>
    <row r="42" spans="2:12" x14ac:dyDescent="0.3">
      <c r="B42" s="65"/>
      <c r="C42" s="65"/>
      <c r="D42" s="65" t="s">
        <v>101</v>
      </c>
      <c r="E42" s="65"/>
      <c r="F42" s="65" t="s">
        <v>102</v>
      </c>
      <c r="G42" s="65">
        <f>G43+G44+G45</f>
        <v>74244</v>
      </c>
      <c r="H42" s="65">
        <f>H43+H44+H45</f>
        <v>92110</v>
      </c>
      <c r="I42" s="65">
        <f>I43+I44+I45</f>
        <v>48110</v>
      </c>
      <c r="J42" s="65">
        <f>J43+J44+J45</f>
        <v>45322.13</v>
      </c>
      <c r="K42" s="65">
        <f t="shared" si="4"/>
        <v>61.044838640159476</v>
      </c>
      <c r="L42" s="65">
        <f t="shared" si="5"/>
        <v>94.205217210559141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13908</v>
      </c>
      <c r="H43" s="66">
        <v>29199</v>
      </c>
      <c r="I43" s="66">
        <v>14199</v>
      </c>
      <c r="J43" s="66">
        <v>13479.22</v>
      </c>
      <c r="K43" s="66">
        <f t="shared" si="4"/>
        <v>96.917026171987345</v>
      </c>
      <c r="L43" s="66">
        <f t="shared" si="5"/>
        <v>94.930769772519199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51762</v>
      </c>
      <c r="H44" s="66">
        <v>55744</v>
      </c>
      <c r="I44" s="66">
        <v>25744</v>
      </c>
      <c r="J44" s="66">
        <v>27502.880000000001</v>
      </c>
      <c r="K44" s="66">
        <f t="shared" si="4"/>
        <v>53.133341061010007</v>
      </c>
      <c r="L44" s="66">
        <f t="shared" si="5"/>
        <v>106.83219390926041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8574</v>
      </c>
      <c r="H45" s="66">
        <v>7167</v>
      </c>
      <c r="I45" s="66">
        <v>8167</v>
      </c>
      <c r="J45" s="66">
        <v>4340.03</v>
      </c>
      <c r="K45" s="66">
        <f t="shared" si="4"/>
        <v>50.618497783998137</v>
      </c>
      <c r="L45" s="66">
        <f t="shared" si="5"/>
        <v>53.141055467123792</v>
      </c>
    </row>
    <row r="46" spans="2:12" x14ac:dyDescent="0.3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337222.84</v>
      </c>
      <c r="H46" s="65">
        <f>H47+H48+H49+H50+H51+H52+H53+H54+H55</f>
        <v>420358</v>
      </c>
      <c r="I46" s="65">
        <f>I47+I48+I49+I50+I51+I52+I53+I54+I55</f>
        <v>289944</v>
      </c>
      <c r="J46" s="65">
        <f>J47+J48+J49+J50+J51+J52+J53+J54+J55</f>
        <v>289463.67999999999</v>
      </c>
      <c r="K46" s="65">
        <f t="shared" si="4"/>
        <v>85.83750732898163</v>
      </c>
      <c r="L46" s="65">
        <f t="shared" si="5"/>
        <v>99.834340424357805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33126</v>
      </c>
      <c r="H47" s="66">
        <v>49506</v>
      </c>
      <c r="I47" s="66">
        <v>30981</v>
      </c>
      <c r="J47" s="66">
        <v>30980.959999999999</v>
      </c>
      <c r="K47" s="66">
        <f t="shared" si="4"/>
        <v>93.524603030851893</v>
      </c>
      <c r="L47" s="66">
        <f t="shared" si="5"/>
        <v>99.999870888609152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7945</v>
      </c>
      <c r="H48" s="66">
        <v>13272</v>
      </c>
      <c r="I48" s="66">
        <v>10272</v>
      </c>
      <c r="J48" s="66">
        <v>10990.05</v>
      </c>
      <c r="K48" s="66">
        <f t="shared" si="4"/>
        <v>138.32662051604783</v>
      </c>
      <c r="L48" s="66">
        <f t="shared" si="5"/>
        <v>106.99036214953271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6613</v>
      </c>
      <c r="H49" s="66">
        <v>1991</v>
      </c>
      <c r="I49" s="66">
        <v>1430</v>
      </c>
      <c r="J49" s="66">
        <v>1430</v>
      </c>
      <c r="K49" s="66">
        <f t="shared" si="4"/>
        <v>21.624073794042037</v>
      </c>
      <c r="L49" s="66">
        <f t="shared" si="5"/>
        <v>100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6291</v>
      </c>
      <c r="H50" s="66">
        <v>11945</v>
      </c>
      <c r="I50" s="66">
        <v>8445</v>
      </c>
      <c r="J50" s="66">
        <v>2500.77</v>
      </c>
      <c r="K50" s="66">
        <f t="shared" si="4"/>
        <v>39.751549833094899</v>
      </c>
      <c r="L50" s="66">
        <f t="shared" si="5"/>
        <v>29.612433392539966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5309</v>
      </c>
      <c r="H51" s="66">
        <v>9954</v>
      </c>
      <c r="I51" s="66">
        <v>9954</v>
      </c>
      <c r="J51" s="66">
        <v>6383.62</v>
      </c>
      <c r="K51" s="66">
        <f t="shared" si="4"/>
        <v>120.24147673761537</v>
      </c>
      <c r="L51" s="66">
        <f t="shared" si="5"/>
        <v>64.131203536266824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2963.5</v>
      </c>
      <c r="H52" s="66">
        <v>133</v>
      </c>
      <c r="I52" s="66">
        <v>305</v>
      </c>
      <c r="J52" s="66">
        <v>305</v>
      </c>
      <c r="K52" s="66">
        <f t="shared" si="4"/>
        <v>10.29188459591699</v>
      </c>
      <c r="L52" s="66">
        <f t="shared" si="5"/>
        <v>100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273621.34000000003</v>
      </c>
      <c r="H53" s="66">
        <v>330876</v>
      </c>
      <c r="I53" s="66">
        <v>225876</v>
      </c>
      <c r="J53" s="66">
        <v>236256.84</v>
      </c>
      <c r="K53" s="66">
        <f t="shared" si="4"/>
        <v>86.344449595926974</v>
      </c>
      <c r="L53" s="66">
        <f t="shared" si="5"/>
        <v>104.59581363225841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27</v>
      </c>
      <c r="H54" s="66">
        <v>27</v>
      </c>
      <c r="I54" s="66">
        <v>27</v>
      </c>
      <c r="J54" s="66">
        <v>18.260000000000002</v>
      </c>
      <c r="K54" s="66">
        <f t="shared" si="4"/>
        <v>67.629629629629633</v>
      </c>
      <c r="L54" s="66">
        <f t="shared" si="5"/>
        <v>67.629629629629633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1327</v>
      </c>
      <c r="H55" s="66">
        <v>2654</v>
      </c>
      <c r="I55" s="66">
        <v>2654</v>
      </c>
      <c r="J55" s="66">
        <v>598.17999999999995</v>
      </c>
      <c r="K55" s="66">
        <f t="shared" si="4"/>
        <v>45.077618688771665</v>
      </c>
      <c r="L55" s="66">
        <f t="shared" si="5"/>
        <v>22.538809344385832</v>
      </c>
    </row>
    <row r="56" spans="2:12" x14ac:dyDescent="0.3">
      <c r="B56" s="65"/>
      <c r="C56" s="65"/>
      <c r="D56" s="65" t="s">
        <v>129</v>
      </c>
      <c r="E56" s="65"/>
      <c r="F56" s="65" t="s">
        <v>130</v>
      </c>
      <c r="G56" s="65">
        <f>G57</f>
        <v>1327</v>
      </c>
      <c r="H56" s="65">
        <f>H57</f>
        <v>1327</v>
      </c>
      <c r="I56" s="65">
        <f>I57</f>
        <v>3354</v>
      </c>
      <c r="J56" s="65">
        <f>J57</f>
        <v>1637.79</v>
      </c>
      <c r="K56" s="65">
        <f t="shared" si="4"/>
        <v>123.42049736247174</v>
      </c>
      <c r="L56" s="65">
        <f t="shared" si="5"/>
        <v>48.830948121645797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1327</v>
      </c>
      <c r="H57" s="66">
        <v>1327</v>
      </c>
      <c r="I57" s="66">
        <v>3354</v>
      </c>
      <c r="J57" s="66">
        <v>1637.79</v>
      </c>
      <c r="K57" s="66">
        <f t="shared" si="4"/>
        <v>123.42049736247174</v>
      </c>
      <c r="L57" s="66">
        <f t="shared" si="5"/>
        <v>48.830948121645797</v>
      </c>
    </row>
    <row r="58" spans="2:12" x14ac:dyDescent="0.3">
      <c r="B58" s="65"/>
      <c r="C58" s="65"/>
      <c r="D58" s="65" t="s">
        <v>133</v>
      </c>
      <c r="E58" s="65"/>
      <c r="F58" s="65" t="s">
        <v>134</v>
      </c>
      <c r="G58" s="65">
        <f>G59+G60+G61+G62</f>
        <v>2929.82</v>
      </c>
      <c r="H58" s="65">
        <f>H59+H60+H61+H62</f>
        <v>3716</v>
      </c>
      <c r="I58" s="65">
        <f>I59+I60+I61+I62</f>
        <v>3319</v>
      </c>
      <c r="J58" s="65">
        <f>J59+J60+J61+J62</f>
        <v>2785.97</v>
      </c>
      <c r="K58" s="65">
        <f t="shared" ref="K58:K74" si="6">(J58*100)/G58</f>
        <v>95.090142056508583</v>
      </c>
      <c r="L58" s="65">
        <f t="shared" ref="L58:L74" si="7">(J58*100)/I58</f>
        <v>83.940042181379937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805.82</v>
      </c>
      <c r="H59" s="66">
        <v>1327</v>
      </c>
      <c r="I59" s="66">
        <v>1195</v>
      </c>
      <c r="J59" s="66">
        <v>1194.3</v>
      </c>
      <c r="K59" s="66">
        <f t="shared" si="6"/>
        <v>148.2092775061428</v>
      </c>
      <c r="L59" s="66">
        <f t="shared" si="7"/>
        <v>99.941422594142253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664</v>
      </c>
      <c r="H60" s="66">
        <v>929</v>
      </c>
      <c r="I60" s="66">
        <v>664</v>
      </c>
      <c r="J60" s="66">
        <v>838.65</v>
      </c>
      <c r="K60" s="66">
        <f t="shared" si="6"/>
        <v>126.30271084337349</v>
      </c>
      <c r="L60" s="66">
        <f t="shared" si="7"/>
        <v>126.30271084337349</v>
      </c>
    </row>
    <row r="61" spans="2:12" x14ac:dyDescent="0.3">
      <c r="B61" s="66"/>
      <c r="C61" s="66"/>
      <c r="D61" s="66"/>
      <c r="E61" s="66" t="s">
        <v>139</v>
      </c>
      <c r="F61" s="66" t="s">
        <v>140</v>
      </c>
      <c r="G61" s="66">
        <v>133</v>
      </c>
      <c r="H61" s="66">
        <v>133</v>
      </c>
      <c r="I61" s="66">
        <v>133</v>
      </c>
      <c r="J61" s="66">
        <v>127.44</v>
      </c>
      <c r="K61" s="66">
        <f t="shared" si="6"/>
        <v>95.819548872180448</v>
      </c>
      <c r="L61" s="66">
        <f t="shared" si="7"/>
        <v>95.819548872180448</v>
      </c>
    </row>
    <row r="62" spans="2:12" x14ac:dyDescent="0.3">
      <c r="B62" s="66"/>
      <c r="C62" s="66"/>
      <c r="D62" s="66"/>
      <c r="E62" s="66" t="s">
        <v>141</v>
      </c>
      <c r="F62" s="66" t="s">
        <v>134</v>
      </c>
      <c r="G62" s="66">
        <v>1327</v>
      </c>
      <c r="H62" s="66">
        <v>1327</v>
      </c>
      <c r="I62" s="66">
        <v>1327</v>
      </c>
      <c r="J62" s="66">
        <v>625.58000000000004</v>
      </c>
      <c r="K62" s="66">
        <f t="shared" si="6"/>
        <v>47.142426525998495</v>
      </c>
      <c r="L62" s="66">
        <f t="shared" si="7"/>
        <v>47.142426525998495</v>
      </c>
    </row>
    <row r="63" spans="2:12" x14ac:dyDescent="0.3">
      <c r="B63" s="65"/>
      <c r="C63" s="65" t="s">
        <v>142</v>
      </c>
      <c r="D63" s="65"/>
      <c r="E63" s="65"/>
      <c r="F63" s="65" t="s">
        <v>143</v>
      </c>
      <c r="G63" s="65">
        <f>G64+G66</f>
        <v>1648.19</v>
      </c>
      <c r="H63" s="65">
        <f>H64+H66</f>
        <v>1924</v>
      </c>
      <c r="I63" s="65">
        <f>I64+I66</f>
        <v>2124</v>
      </c>
      <c r="J63" s="65">
        <f>J64+J66</f>
        <v>1507.75</v>
      </c>
      <c r="K63" s="65">
        <f t="shared" si="6"/>
        <v>91.479137720772485</v>
      </c>
      <c r="L63" s="65">
        <f t="shared" si="7"/>
        <v>70.986346516007529</v>
      </c>
    </row>
    <row r="64" spans="2:12" x14ac:dyDescent="0.3">
      <c r="B64" s="65"/>
      <c r="C64" s="65"/>
      <c r="D64" s="65" t="s">
        <v>144</v>
      </c>
      <c r="E64" s="65"/>
      <c r="F64" s="65" t="s">
        <v>145</v>
      </c>
      <c r="G64" s="65">
        <f>G65</f>
        <v>907.1</v>
      </c>
      <c r="H64" s="65">
        <f>H65</f>
        <v>624</v>
      </c>
      <c r="I64" s="65">
        <f>I65</f>
        <v>624</v>
      </c>
      <c r="J64" s="65">
        <f>J65</f>
        <v>610.29999999999995</v>
      </c>
      <c r="K64" s="65">
        <f t="shared" si="6"/>
        <v>67.280343953257628</v>
      </c>
      <c r="L64" s="65">
        <f t="shared" si="7"/>
        <v>97.804487179487182</v>
      </c>
    </row>
    <row r="65" spans="2:12" x14ac:dyDescent="0.3">
      <c r="B65" s="66"/>
      <c r="C65" s="66"/>
      <c r="D65" s="66"/>
      <c r="E65" s="66" t="s">
        <v>146</v>
      </c>
      <c r="F65" s="66" t="s">
        <v>147</v>
      </c>
      <c r="G65" s="66">
        <v>907.1</v>
      </c>
      <c r="H65" s="66">
        <v>624</v>
      </c>
      <c r="I65" s="66">
        <v>624</v>
      </c>
      <c r="J65" s="66">
        <v>610.29999999999995</v>
      </c>
      <c r="K65" s="66">
        <f t="shared" si="6"/>
        <v>67.280343953257628</v>
      </c>
      <c r="L65" s="66">
        <f t="shared" si="7"/>
        <v>97.804487179487182</v>
      </c>
    </row>
    <row r="66" spans="2:12" x14ac:dyDescent="0.3">
      <c r="B66" s="65"/>
      <c r="C66" s="65"/>
      <c r="D66" s="65" t="s">
        <v>148</v>
      </c>
      <c r="E66" s="65"/>
      <c r="F66" s="65" t="s">
        <v>149</v>
      </c>
      <c r="G66" s="65">
        <f>G67</f>
        <v>741.09</v>
      </c>
      <c r="H66" s="65">
        <f>H67</f>
        <v>1300</v>
      </c>
      <c r="I66" s="65">
        <f>I67</f>
        <v>1500</v>
      </c>
      <c r="J66" s="65">
        <f>J67</f>
        <v>897.45</v>
      </c>
      <c r="K66" s="65">
        <f t="shared" si="6"/>
        <v>121.09865198558879</v>
      </c>
      <c r="L66" s="65">
        <f t="shared" si="7"/>
        <v>59.83</v>
      </c>
    </row>
    <row r="67" spans="2:12" x14ac:dyDescent="0.3">
      <c r="B67" s="66"/>
      <c r="C67" s="66"/>
      <c r="D67" s="66"/>
      <c r="E67" s="66" t="s">
        <v>150</v>
      </c>
      <c r="F67" s="66" t="s">
        <v>151</v>
      </c>
      <c r="G67" s="66">
        <v>741.09</v>
      </c>
      <c r="H67" s="66">
        <v>1300</v>
      </c>
      <c r="I67" s="66">
        <v>1500</v>
      </c>
      <c r="J67" s="66">
        <v>897.45</v>
      </c>
      <c r="K67" s="66">
        <f t="shared" si="6"/>
        <v>121.09865198558879</v>
      </c>
      <c r="L67" s="66">
        <f t="shared" si="7"/>
        <v>59.83</v>
      </c>
    </row>
    <row r="68" spans="2:12" x14ac:dyDescent="0.3">
      <c r="B68" s="65" t="s">
        <v>152</v>
      </c>
      <c r="C68" s="65"/>
      <c r="D68" s="65"/>
      <c r="E68" s="65"/>
      <c r="F68" s="65" t="s">
        <v>153</v>
      </c>
      <c r="G68" s="65">
        <f>G69</f>
        <v>20062.21</v>
      </c>
      <c r="H68" s="65">
        <f>H69</f>
        <v>8489</v>
      </c>
      <c r="I68" s="65">
        <f>I69</f>
        <v>8489</v>
      </c>
      <c r="J68" s="65">
        <f>J69</f>
        <v>8492.1</v>
      </c>
      <c r="K68" s="65">
        <f t="shared" si="6"/>
        <v>42.328836155139442</v>
      </c>
      <c r="L68" s="65">
        <f t="shared" si="7"/>
        <v>100.03651784662505</v>
      </c>
    </row>
    <row r="69" spans="2:12" x14ac:dyDescent="0.3">
      <c r="B69" s="65"/>
      <c r="C69" s="65" t="s">
        <v>154</v>
      </c>
      <c r="D69" s="65"/>
      <c r="E69" s="65"/>
      <c r="F69" s="65" t="s">
        <v>155</v>
      </c>
      <c r="G69" s="65">
        <f>G70+G73</f>
        <v>20062.21</v>
      </c>
      <c r="H69" s="65">
        <f>H70+H73</f>
        <v>8489</v>
      </c>
      <c r="I69" s="65">
        <f>I70+I73</f>
        <v>8489</v>
      </c>
      <c r="J69" s="65">
        <f>J70+J73</f>
        <v>8492.1</v>
      </c>
      <c r="K69" s="65">
        <f t="shared" si="6"/>
        <v>42.328836155139442</v>
      </c>
      <c r="L69" s="65">
        <f t="shared" si="7"/>
        <v>100.03651784662505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G71+G72</f>
        <v>12576.21</v>
      </c>
      <c r="H70" s="65">
        <f>H71+H72</f>
        <v>2291</v>
      </c>
      <c r="I70" s="65">
        <f>I71+I72</f>
        <v>2291</v>
      </c>
      <c r="J70" s="65">
        <f>J71+J72</f>
        <v>2291</v>
      </c>
      <c r="K70" s="65">
        <f t="shared" si="6"/>
        <v>18.216934990748406</v>
      </c>
      <c r="L70" s="65">
        <f t="shared" si="7"/>
        <v>100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2291</v>
      </c>
      <c r="I71" s="66">
        <v>2291</v>
      </c>
      <c r="J71" s="66">
        <v>2291</v>
      </c>
      <c r="K71" s="66" t="e">
        <f t="shared" si="6"/>
        <v>#DIV/0!</v>
      </c>
      <c r="L71" s="66">
        <f t="shared" si="7"/>
        <v>100</v>
      </c>
    </row>
    <row r="72" spans="2:12" x14ac:dyDescent="0.3">
      <c r="B72" s="66"/>
      <c r="C72" s="66"/>
      <c r="D72" s="66"/>
      <c r="E72" s="66" t="s">
        <v>160</v>
      </c>
      <c r="F72" s="66" t="s">
        <v>161</v>
      </c>
      <c r="G72" s="66">
        <v>12576.21</v>
      </c>
      <c r="H72" s="66">
        <v>0</v>
      </c>
      <c r="I72" s="66">
        <v>0</v>
      </c>
      <c r="J72" s="66">
        <v>0</v>
      </c>
      <c r="K72" s="66">
        <f t="shared" si="6"/>
        <v>0</v>
      </c>
      <c r="L72" s="66" t="e">
        <f t="shared" si="7"/>
        <v>#DIV/0!</v>
      </c>
    </row>
    <row r="73" spans="2:12" x14ac:dyDescent="0.3">
      <c r="B73" s="65"/>
      <c r="C73" s="65"/>
      <c r="D73" s="65" t="s">
        <v>162</v>
      </c>
      <c r="E73" s="65"/>
      <c r="F73" s="65" t="s">
        <v>163</v>
      </c>
      <c r="G73" s="65">
        <f>G74</f>
        <v>7486</v>
      </c>
      <c r="H73" s="65">
        <f>H74</f>
        <v>6198</v>
      </c>
      <c r="I73" s="65">
        <f>I74</f>
        <v>6198</v>
      </c>
      <c r="J73" s="65">
        <f>J74</f>
        <v>6201.1</v>
      </c>
      <c r="K73" s="65">
        <f t="shared" si="6"/>
        <v>82.835960459524443</v>
      </c>
      <c r="L73" s="65">
        <f t="shared" si="7"/>
        <v>100.05001613423686</v>
      </c>
    </row>
    <row r="74" spans="2:12" x14ac:dyDescent="0.3">
      <c r="B74" s="66"/>
      <c r="C74" s="66"/>
      <c r="D74" s="66"/>
      <c r="E74" s="66" t="s">
        <v>164</v>
      </c>
      <c r="F74" s="66" t="s">
        <v>165</v>
      </c>
      <c r="G74" s="66">
        <v>7486</v>
      </c>
      <c r="H74" s="66">
        <v>6198</v>
      </c>
      <c r="I74" s="66">
        <v>6198</v>
      </c>
      <c r="J74" s="66">
        <v>6201.1</v>
      </c>
      <c r="K74" s="66">
        <f t="shared" si="6"/>
        <v>82.835960459524443</v>
      </c>
      <c r="L74" s="66">
        <f t="shared" si="7"/>
        <v>100.05001613423686</v>
      </c>
    </row>
    <row r="75" spans="2:12" x14ac:dyDescent="0.3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6" t="s">
        <v>16</v>
      </c>
      <c r="C2" s="106"/>
      <c r="D2" s="106"/>
      <c r="E2" s="106"/>
      <c r="F2" s="106"/>
      <c r="G2" s="106"/>
      <c r="H2" s="106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2039282.6</v>
      </c>
      <c r="D6" s="71">
        <f>D7+D9+D11</f>
        <v>2402478</v>
      </c>
      <c r="E6" s="71">
        <f>E7+E9+E11</f>
        <v>2578356</v>
      </c>
      <c r="F6" s="71">
        <f>F7+F9+F11</f>
        <v>2570080.06</v>
      </c>
      <c r="G6" s="72">
        <f t="shared" ref="G6:G19" si="0">(F6*100)/C6</f>
        <v>126.0286367372526</v>
      </c>
      <c r="H6" s="72">
        <f t="shared" ref="H6:H19" si="1">(F6*100)/E6</f>
        <v>99.679022601999108</v>
      </c>
    </row>
    <row r="7" spans="1:8" x14ac:dyDescent="0.3">
      <c r="A7"/>
      <c r="B7" s="8" t="s">
        <v>166</v>
      </c>
      <c r="C7" s="71">
        <f>C8</f>
        <v>2016748.26</v>
      </c>
      <c r="D7" s="71">
        <f>D8</f>
        <v>2402213</v>
      </c>
      <c r="E7" s="71">
        <f>E8</f>
        <v>2578356</v>
      </c>
      <c r="F7" s="71">
        <f>F8</f>
        <v>2569990.9700000002</v>
      </c>
      <c r="G7" s="72">
        <f t="shared" si="0"/>
        <v>127.43241290809394</v>
      </c>
      <c r="H7" s="72">
        <f t="shared" si="1"/>
        <v>99.675567299473002</v>
      </c>
    </row>
    <row r="8" spans="1:8" x14ac:dyDescent="0.3">
      <c r="A8"/>
      <c r="B8" s="16" t="s">
        <v>167</v>
      </c>
      <c r="C8" s="73">
        <v>2016748.26</v>
      </c>
      <c r="D8" s="73">
        <v>2402213</v>
      </c>
      <c r="E8" s="73">
        <v>2578356</v>
      </c>
      <c r="F8" s="74">
        <v>2569990.9700000002</v>
      </c>
      <c r="G8" s="70">
        <f t="shared" si="0"/>
        <v>127.43241290809394</v>
      </c>
      <c r="H8" s="70">
        <f t="shared" si="1"/>
        <v>99.675567299473002</v>
      </c>
    </row>
    <row r="9" spans="1:8" x14ac:dyDescent="0.3">
      <c r="A9"/>
      <c r="B9" s="8" t="s">
        <v>168</v>
      </c>
      <c r="C9" s="71">
        <f>C10</f>
        <v>0</v>
      </c>
      <c r="D9" s="71">
        <f>D10</f>
        <v>265</v>
      </c>
      <c r="E9" s="71">
        <f>E10</f>
        <v>0</v>
      </c>
      <c r="F9" s="71">
        <f>F10</f>
        <v>89.09</v>
      </c>
      <c r="G9" s="72" t="e">
        <f t="shared" si="0"/>
        <v>#DIV/0!</v>
      </c>
      <c r="H9" s="72" t="e">
        <f t="shared" si="1"/>
        <v>#DIV/0!</v>
      </c>
    </row>
    <row r="10" spans="1:8" x14ac:dyDescent="0.3">
      <c r="A10"/>
      <c r="B10" s="16" t="s">
        <v>169</v>
      </c>
      <c r="C10" s="73">
        <v>0</v>
      </c>
      <c r="D10" s="73">
        <v>265</v>
      </c>
      <c r="E10" s="73">
        <v>0</v>
      </c>
      <c r="F10" s="74">
        <v>89.09</v>
      </c>
      <c r="G10" s="70" t="e">
        <f t="shared" si="0"/>
        <v>#DIV/0!</v>
      </c>
      <c r="H10" s="70" t="e">
        <f t="shared" si="1"/>
        <v>#DIV/0!</v>
      </c>
    </row>
    <row r="11" spans="1:8" x14ac:dyDescent="0.3">
      <c r="A11"/>
      <c r="B11" s="8" t="s">
        <v>170</v>
      </c>
      <c r="C11" s="71">
        <f>C12</f>
        <v>22534.34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3">
      <c r="A12"/>
      <c r="B12" s="16" t="s">
        <v>171</v>
      </c>
      <c r="C12" s="73">
        <v>22534.34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3">
      <c r="B13" s="8" t="s">
        <v>32</v>
      </c>
      <c r="C13" s="75">
        <f>C14+C16+C18</f>
        <v>2039282.6</v>
      </c>
      <c r="D13" s="75">
        <f>D14+D16+D18</f>
        <v>2402478</v>
      </c>
      <c r="E13" s="75">
        <f>E14+E16+E18</f>
        <v>2578356</v>
      </c>
      <c r="F13" s="75">
        <f>F14+F16+F18</f>
        <v>2570165.62</v>
      </c>
      <c r="G13" s="72">
        <f t="shared" si="0"/>
        <v>126.03283233034989</v>
      </c>
      <c r="H13" s="72">
        <f t="shared" si="1"/>
        <v>99.682340995580134</v>
      </c>
    </row>
    <row r="14" spans="1:8" x14ac:dyDescent="0.3">
      <c r="A14"/>
      <c r="B14" s="8" t="s">
        <v>166</v>
      </c>
      <c r="C14" s="75">
        <f>C15</f>
        <v>2016748.26</v>
      </c>
      <c r="D14" s="75">
        <f>D15</f>
        <v>2402213</v>
      </c>
      <c r="E14" s="75">
        <f>E15</f>
        <v>2578356</v>
      </c>
      <c r="F14" s="75">
        <f>F15</f>
        <v>2569990.9700000002</v>
      </c>
      <c r="G14" s="72">
        <f t="shared" si="0"/>
        <v>127.43241290809394</v>
      </c>
      <c r="H14" s="72">
        <f t="shared" si="1"/>
        <v>99.675567299473002</v>
      </c>
    </row>
    <row r="15" spans="1:8" x14ac:dyDescent="0.3">
      <c r="A15"/>
      <c r="B15" s="16" t="s">
        <v>167</v>
      </c>
      <c r="C15" s="73">
        <v>2016748.26</v>
      </c>
      <c r="D15" s="73">
        <v>2402213</v>
      </c>
      <c r="E15" s="76">
        <v>2578356</v>
      </c>
      <c r="F15" s="74">
        <v>2569990.9700000002</v>
      </c>
      <c r="G15" s="70">
        <f t="shared" si="0"/>
        <v>127.43241290809394</v>
      </c>
      <c r="H15" s="70">
        <f t="shared" si="1"/>
        <v>99.675567299473002</v>
      </c>
    </row>
    <row r="16" spans="1:8" x14ac:dyDescent="0.3">
      <c r="A16"/>
      <c r="B16" s="8" t="s">
        <v>168</v>
      </c>
      <c r="C16" s="75">
        <f>C17</f>
        <v>0</v>
      </c>
      <c r="D16" s="75">
        <f>D17</f>
        <v>265</v>
      </c>
      <c r="E16" s="75">
        <f>E17</f>
        <v>0</v>
      </c>
      <c r="F16" s="75">
        <f>F17</f>
        <v>174.65</v>
      </c>
      <c r="G16" s="72" t="e">
        <f t="shared" si="0"/>
        <v>#DIV/0!</v>
      </c>
      <c r="H16" s="72" t="e">
        <f t="shared" si="1"/>
        <v>#DIV/0!</v>
      </c>
    </row>
    <row r="17" spans="1:8" x14ac:dyDescent="0.3">
      <c r="A17"/>
      <c r="B17" s="16" t="s">
        <v>169</v>
      </c>
      <c r="C17" s="73">
        <v>0</v>
      </c>
      <c r="D17" s="73">
        <v>265</v>
      </c>
      <c r="E17" s="76">
        <v>0</v>
      </c>
      <c r="F17" s="74">
        <v>174.65</v>
      </c>
      <c r="G17" s="70" t="e">
        <f t="shared" si="0"/>
        <v>#DIV/0!</v>
      </c>
      <c r="H17" s="70" t="e">
        <f t="shared" si="1"/>
        <v>#DIV/0!</v>
      </c>
    </row>
    <row r="18" spans="1:8" x14ac:dyDescent="0.3">
      <c r="A18"/>
      <c r="B18" s="8" t="s">
        <v>170</v>
      </c>
      <c r="C18" s="75">
        <f>C19</f>
        <v>22534.34</v>
      </c>
      <c r="D18" s="75">
        <f>D19</f>
        <v>0</v>
      </c>
      <c r="E18" s="75">
        <f>E19</f>
        <v>0</v>
      </c>
      <c r="F18" s="75">
        <f>F19</f>
        <v>0</v>
      </c>
      <c r="G18" s="72">
        <f t="shared" si="0"/>
        <v>0</v>
      </c>
      <c r="H18" s="72" t="e">
        <f t="shared" si="1"/>
        <v>#DIV/0!</v>
      </c>
    </row>
    <row r="19" spans="1:8" x14ac:dyDescent="0.3">
      <c r="A19"/>
      <c r="B19" s="16" t="s">
        <v>171</v>
      </c>
      <c r="C19" s="73">
        <v>22534.34</v>
      </c>
      <c r="D19" s="73">
        <v>0</v>
      </c>
      <c r="E19" s="76">
        <v>0</v>
      </c>
      <c r="F19" s="74">
        <v>0</v>
      </c>
      <c r="G19" s="70">
        <f t="shared" si="0"/>
        <v>0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6" t="s">
        <v>17</v>
      </c>
      <c r="C2" s="106"/>
      <c r="D2" s="106"/>
      <c r="E2" s="106"/>
      <c r="F2" s="106"/>
      <c r="G2" s="106"/>
      <c r="H2" s="106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2039282.6</v>
      </c>
      <c r="D6" s="75">
        <f t="shared" si="0"/>
        <v>2402478</v>
      </c>
      <c r="E6" s="75">
        <f t="shared" si="0"/>
        <v>2578356</v>
      </c>
      <c r="F6" s="75">
        <f t="shared" si="0"/>
        <v>2570165.62</v>
      </c>
      <c r="G6" s="70">
        <f>(F6*100)/C6</f>
        <v>126.03283233034989</v>
      </c>
      <c r="H6" s="70">
        <f>(F6*100)/E6</f>
        <v>99.682340995580134</v>
      </c>
    </row>
    <row r="7" spans="2:8" x14ac:dyDescent="0.3">
      <c r="B7" s="8" t="s">
        <v>172</v>
      </c>
      <c r="C7" s="75">
        <f t="shared" si="0"/>
        <v>2039282.6</v>
      </c>
      <c r="D7" s="75">
        <f t="shared" si="0"/>
        <v>2402478</v>
      </c>
      <c r="E7" s="75">
        <f t="shared" si="0"/>
        <v>2578356</v>
      </c>
      <c r="F7" s="75">
        <f t="shared" si="0"/>
        <v>2570165.62</v>
      </c>
      <c r="G7" s="70">
        <f>(F7*100)/C7</f>
        <v>126.03283233034989</v>
      </c>
      <c r="H7" s="70">
        <f>(F7*100)/E7</f>
        <v>99.682340995580134</v>
      </c>
    </row>
    <row r="8" spans="2:8" x14ac:dyDescent="0.3">
      <c r="B8" s="11" t="s">
        <v>173</v>
      </c>
      <c r="C8" s="73">
        <v>2039282.6</v>
      </c>
      <c r="D8" s="73">
        <v>2402478</v>
      </c>
      <c r="E8" s="73">
        <v>2578356</v>
      </c>
      <c r="F8" s="74">
        <v>2570165.62</v>
      </c>
      <c r="G8" s="70">
        <f>(F8*100)/C8</f>
        <v>126.03283233034989</v>
      </c>
      <c r="H8" s="70">
        <f>(F8*100)/E8</f>
        <v>99.682340995580134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3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6" t="s">
        <v>19</v>
      </c>
      <c r="C2" s="106"/>
      <c r="D2" s="106"/>
      <c r="E2" s="106"/>
      <c r="F2" s="106"/>
      <c r="G2" s="106"/>
      <c r="H2" s="106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6"/>
  <sheetViews>
    <sheetView zoomScaleNormal="100" workbookViewId="0">
      <selection activeCell="I11" sqref="I11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187</v>
      </c>
      <c r="C1" s="39"/>
    </row>
    <row r="2" spans="1:6" ht="15" customHeight="1" x14ac:dyDescent="0.25">
      <c r="A2" s="41" t="s">
        <v>34</v>
      </c>
      <c r="B2" s="42" t="s">
        <v>174</v>
      </c>
      <c r="C2" s="39"/>
    </row>
    <row r="3" spans="1:6" s="39" customFormat="1" ht="43.5" customHeight="1" x14ac:dyDescent="0.25">
      <c r="A3" s="43" t="s">
        <v>35</v>
      </c>
      <c r="B3" s="37" t="s">
        <v>175</v>
      </c>
    </row>
    <row r="4" spans="1:6" s="39" customFormat="1" x14ac:dyDescent="0.25">
      <c r="A4" s="43" t="s">
        <v>36</v>
      </c>
      <c r="B4" s="44" t="s">
        <v>176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177</v>
      </c>
      <c r="B7" s="46"/>
      <c r="C7" s="77">
        <f>C12</f>
        <v>2404504</v>
      </c>
      <c r="D7" s="77">
        <f>D12</f>
        <v>2578356</v>
      </c>
      <c r="E7" s="77">
        <f>E12</f>
        <v>2569990.9699999997</v>
      </c>
      <c r="F7" s="77">
        <f>(E7*100)/D7</f>
        <v>99.675567299473002</v>
      </c>
    </row>
    <row r="8" spans="1:6" x14ac:dyDescent="0.25">
      <c r="A8" s="47" t="s">
        <v>74</v>
      </c>
      <c r="B8" s="46"/>
      <c r="C8" s="77">
        <f>C65</f>
        <v>265</v>
      </c>
      <c r="D8" s="77">
        <f>D65</f>
        <v>0</v>
      </c>
      <c r="E8" s="77">
        <f>E65</f>
        <v>174.65</v>
      </c>
      <c r="F8" s="77" t="e">
        <f>(E8*100)/D8</f>
        <v>#DIV/0!</v>
      </c>
    </row>
    <row r="9" spans="1:6" x14ac:dyDescent="0.25">
      <c r="A9" s="47" t="s">
        <v>178</v>
      </c>
      <c r="B9" s="46"/>
      <c r="C9" s="77">
        <f>C76</f>
        <v>0</v>
      </c>
      <c r="D9" s="77">
        <f>D76</f>
        <v>0</v>
      </c>
      <c r="E9" s="77">
        <f>E76</f>
        <v>0</v>
      </c>
      <c r="F9" s="77" t="e">
        <f>(E9*100)/D9</f>
        <v>#DIV/0!</v>
      </c>
    </row>
    <row r="10" spans="1:6" s="57" customFormat="1" x14ac:dyDescent="0.25"/>
    <row r="11" spans="1:6" ht="39.6" x14ac:dyDescent="0.25">
      <c r="A11" s="47" t="s">
        <v>179</v>
      </c>
      <c r="B11" s="47" t="s">
        <v>180</v>
      </c>
      <c r="C11" s="47" t="s">
        <v>43</v>
      </c>
      <c r="D11" s="47" t="s">
        <v>181</v>
      </c>
      <c r="E11" s="47" t="s">
        <v>182</v>
      </c>
      <c r="F11" s="47" t="s">
        <v>183</v>
      </c>
    </row>
    <row r="12" spans="1:6" x14ac:dyDescent="0.25">
      <c r="A12" s="48" t="s">
        <v>177</v>
      </c>
      <c r="B12" s="48" t="s">
        <v>184</v>
      </c>
      <c r="C12" s="78">
        <f>C13+C54</f>
        <v>2404504</v>
      </c>
      <c r="D12" s="78">
        <f>D13+D54</f>
        <v>2578356</v>
      </c>
      <c r="E12" s="78">
        <f>E13+E54</f>
        <v>2569990.9699999997</v>
      </c>
      <c r="F12" s="79">
        <f>(E12*100)/D12</f>
        <v>99.675567299473002</v>
      </c>
    </row>
    <row r="13" spans="1:6" x14ac:dyDescent="0.25">
      <c r="A13" s="49" t="s">
        <v>72</v>
      </c>
      <c r="B13" s="50" t="s">
        <v>73</v>
      </c>
      <c r="C13" s="80">
        <f>C14+C22+C49</f>
        <v>2396015</v>
      </c>
      <c r="D13" s="80">
        <f>D14+D22+D49</f>
        <v>2569867</v>
      </c>
      <c r="E13" s="80">
        <f>E14+E22+E49</f>
        <v>2561498.8699999996</v>
      </c>
      <c r="F13" s="81">
        <f>(E13*100)/D13</f>
        <v>99.674374977382101</v>
      </c>
    </row>
    <row r="14" spans="1:6" x14ac:dyDescent="0.25">
      <c r="A14" s="51" t="s">
        <v>74</v>
      </c>
      <c r="B14" s="52" t="s">
        <v>75</v>
      </c>
      <c r="C14" s="82">
        <f>C15+C18+C20</f>
        <v>1809091</v>
      </c>
      <c r="D14" s="82">
        <f>D15+D18+D20</f>
        <v>2169535</v>
      </c>
      <c r="E14" s="82">
        <f>E15+E18+E20</f>
        <v>2169532.4699999997</v>
      </c>
      <c r="F14" s="81">
        <f>(E14*100)/D14</f>
        <v>99.999883385149346</v>
      </c>
    </row>
    <row r="15" spans="1:6" x14ac:dyDescent="0.25">
      <c r="A15" s="53" t="s">
        <v>76</v>
      </c>
      <c r="B15" s="54" t="s">
        <v>77</v>
      </c>
      <c r="C15" s="83">
        <f>C16+C17</f>
        <v>1543864</v>
      </c>
      <c r="D15" s="83">
        <f>D16+D17</f>
        <v>1825407</v>
      </c>
      <c r="E15" s="83">
        <f>E16+E17</f>
        <v>1825405.45</v>
      </c>
      <c r="F15" s="83">
        <f>(E15*100)/D15</f>
        <v>99.999915087429812</v>
      </c>
    </row>
    <row r="16" spans="1:6" x14ac:dyDescent="0.25">
      <c r="A16" s="55" t="s">
        <v>78</v>
      </c>
      <c r="B16" s="56" t="s">
        <v>79</v>
      </c>
      <c r="C16" s="84">
        <v>1521564</v>
      </c>
      <c r="D16" s="84">
        <v>1790788</v>
      </c>
      <c r="E16" s="84">
        <v>1790787.44</v>
      </c>
      <c r="F16" s="84"/>
    </row>
    <row r="17" spans="1:6" x14ac:dyDescent="0.25">
      <c r="A17" s="55" t="s">
        <v>80</v>
      </c>
      <c r="B17" s="56" t="s">
        <v>81</v>
      </c>
      <c r="C17" s="84">
        <v>22300</v>
      </c>
      <c r="D17" s="84">
        <v>34619</v>
      </c>
      <c r="E17" s="84">
        <v>34618.01</v>
      </c>
      <c r="F17" s="84"/>
    </row>
    <row r="18" spans="1:6" x14ac:dyDescent="0.25">
      <c r="A18" s="53" t="s">
        <v>82</v>
      </c>
      <c r="B18" s="54" t="s">
        <v>83</v>
      </c>
      <c r="C18" s="83">
        <f>C19</f>
        <v>39147</v>
      </c>
      <c r="D18" s="83">
        <f>D19</f>
        <v>50171</v>
      </c>
      <c r="E18" s="83">
        <f>E19</f>
        <v>50170.27</v>
      </c>
      <c r="F18" s="83">
        <f>(E18*100)/D18</f>
        <v>99.998544976181464</v>
      </c>
    </row>
    <row r="19" spans="1:6" x14ac:dyDescent="0.25">
      <c r="A19" s="55" t="s">
        <v>84</v>
      </c>
      <c r="B19" s="56" t="s">
        <v>83</v>
      </c>
      <c r="C19" s="84">
        <v>39147</v>
      </c>
      <c r="D19" s="84">
        <v>50171</v>
      </c>
      <c r="E19" s="84">
        <v>50170.27</v>
      </c>
      <c r="F19" s="84"/>
    </row>
    <row r="20" spans="1:6" x14ac:dyDescent="0.25">
      <c r="A20" s="53" t="s">
        <v>85</v>
      </c>
      <c r="B20" s="54" t="s">
        <v>86</v>
      </c>
      <c r="C20" s="83">
        <f>C21</f>
        <v>226080</v>
      </c>
      <c r="D20" s="83">
        <f>D21</f>
        <v>293957</v>
      </c>
      <c r="E20" s="83">
        <f>E21</f>
        <v>293956.75</v>
      </c>
      <c r="F20" s="83">
        <f>(E20*100)/D20</f>
        <v>99.999914953547631</v>
      </c>
    </row>
    <row r="21" spans="1:6" x14ac:dyDescent="0.25">
      <c r="A21" s="55" t="s">
        <v>87</v>
      </c>
      <c r="B21" s="56" t="s">
        <v>88</v>
      </c>
      <c r="C21" s="84">
        <v>226080</v>
      </c>
      <c r="D21" s="84">
        <v>293957</v>
      </c>
      <c r="E21" s="84">
        <v>293956.75</v>
      </c>
      <c r="F21" s="84"/>
    </row>
    <row r="22" spans="1:6" x14ac:dyDescent="0.25">
      <c r="A22" s="51" t="s">
        <v>89</v>
      </c>
      <c r="B22" s="52" t="s">
        <v>90</v>
      </c>
      <c r="C22" s="82">
        <f>C23+C28+C32+C42+C44</f>
        <v>585000</v>
      </c>
      <c r="D22" s="82">
        <f>D23+D28+D32+D42+D44</f>
        <v>398208</v>
      </c>
      <c r="E22" s="82">
        <f>E23+E28+E32+E42+E44</f>
        <v>390458.64999999997</v>
      </c>
      <c r="F22" s="81">
        <f>(E22*100)/D22</f>
        <v>98.053944169881063</v>
      </c>
    </row>
    <row r="23" spans="1:6" x14ac:dyDescent="0.25">
      <c r="A23" s="53" t="s">
        <v>91</v>
      </c>
      <c r="B23" s="54" t="s">
        <v>92</v>
      </c>
      <c r="C23" s="83">
        <f>C24+C25+C26+C27</f>
        <v>67754</v>
      </c>
      <c r="D23" s="83">
        <f>D24+D25+D26+D27</f>
        <v>53481</v>
      </c>
      <c r="E23" s="83">
        <f>E24+E25+E26+E27</f>
        <v>51423.729999999996</v>
      </c>
      <c r="F23" s="83">
        <f>(E23*100)/D23</f>
        <v>96.153269385389208</v>
      </c>
    </row>
    <row r="24" spans="1:6" x14ac:dyDescent="0.25">
      <c r="A24" s="55" t="s">
        <v>93</v>
      </c>
      <c r="B24" s="56" t="s">
        <v>94</v>
      </c>
      <c r="C24" s="84">
        <v>5309</v>
      </c>
      <c r="D24" s="84">
        <v>5309</v>
      </c>
      <c r="E24" s="84">
        <v>3447.69</v>
      </c>
      <c r="F24" s="84"/>
    </row>
    <row r="25" spans="1:6" ht="26.4" x14ac:dyDescent="0.25">
      <c r="A25" s="55" t="s">
        <v>95</v>
      </c>
      <c r="B25" s="56" t="s">
        <v>96</v>
      </c>
      <c r="C25" s="84">
        <v>59725</v>
      </c>
      <c r="D25" s="84">
        <v>45452</v>
      </c>
      <c r="E25" s="84">
        <v>45451.199999999997</v>
      </c>
      <c r="F25" s="84"/>
    </row>
    <row r="26" spans="1:6" x14ac:dyDescent="0.25">
      <c r="A26" s="55" t="s">
        <v>97</v>
      </c>
      <c r="B26" s="56" t="s">
        <v>98</v>
      </c>
      <c r="C26" s="84">
        <v>2654</v>
      </c>
      <c r="D26" s="84">
        <v>2654</v>
      </c>
      <c r="E26" s="84">
        <v>2524.84</v>
      </c>
      <c r="F26" s="84"/>
    </row>
    <row r="27" spans="1:6" x14ac:dyDescent="0.25">
      <c r="A27" s="55" t="s">
        <v>99</v>
      </c>
      <c r="B27" s="56" t="s">
        <v>100</v>
      </c>
      <c r="C27" s="84">
        <v>66</v>
      </c>
      <c r="D27" s="84">
        <v>66</v>
      </c>
      <c r="E27" s="84">
        <v>0</v>
      </c>
      <c r="F27" s="84"/>
    </row>
    <row r="28" spans="1:6" x14ac:dyDescent="0.25">
      <c r="A28" s="53" t="s">
        <v>101</v>
      </c>
      <c r="B28" s="54" t="s">
        <v>102</v>
      </c>
      <c r="C28" s="83">
        <f>C29+C30+C31</f>
        <v>92110</v>
      </c>
      <c r="D28" s="83">
        <f>D29+D30+D31</f>
        <v>48110</v>
      </c>
      <c r="E28" s="83">
        <f>E29+E30+E31</f>
        <v>45322.13</v>
      </c>
      <c r="F28" s="83">
        <f>(E28*100)/D28</f>
        <v>94.205217210559141</v>
      </c>
    </row>
    <row r="29" spans="1:6" x14ac:dyDescent="0.25">
      <c r="A29" s="55" t="s">
        <v>103</v>
      </c>
      <c r="B29" s="56" t="s">
        <v>104</v>
      </c>
      <c r="C29" s="84">
        <v>29199</v>
      </c>
      <c r="D29" s="84">
        <v>14199</v>
      </c>
      <c r="E29" s="84">
        <v>13479.22</v>
      </c>
      <c r="F29" s="84"/>
    </row>
    <row r="30" spans="1:6" x14ac:dyDescent="0.25">
      <c r="A30" s="55" t="s">
        <v>105</v>
      </c>
      <c r="B30" s="56" t="s">
        <v>106</v>
      </c>
      <c r="C30" s="84">
        <v>55744</v>
      </c>
      <c r="D30" s="84">
        <v>25744</v>
      </c>
      <c r="E30" s="84">
        <v>27502.880000000001</v>
      </c>
      <c r="F30" s="84"/>
    </row>
    <row r="31" spans="1:6" x14ac:dyDescent="0.25">
      <c r="A31" s="55" t="s">
        <v>107</v>
      </c>
      <c r="B31" s="56" t="s">
        <v>108</v>
      </c>
      <c r="C31" s="84">
        <v>7167</v>
      </c>
      <c r="D31" s="84">
        <v>8167</v>
      </c>
      <c r="E31" s="84">
        <v>4340.03</v>
      </c>
      <c r="F31" s="84"/>
    </row>
    <row r="32" spans="1:6" x14ac:dyDescent="0.25">
      <c r="A32" s="53" t="s">
        <v>109</v>
      </c>
      <c r="B32" s="54" t="s">
        <v>110</v>
      </c>
      <c r="C32" s="83">
        <f>C33+C34+C35+C36+C37+C38+C39+C40+C41</f>
        <v>420358</v>
      </c>
      <c r="D32" s="83">
        <f>D33+D34+D35+D36+D37+D38+D39+D40+D41</f>
        <v>289944</v>
      </c>
      <c r="E32" s="83">
        <f>E33+E34+E35+E36+E37+E38+E39+E40+E41</f>
        <v>289463.67999999999</v>
      </c>
      <c r="F32" s="83">
        <f>(E32*100)/D32</f>
        <v>99.834340424357805</v>
      </c>
    </row>
    <row r="33" spans="1:6" x14ac:dyDescent="0.25">
      <c r="A33" s="55" t="s">
        <v>111</v>
      </c>
      <c r="B33" s="56" t="s">
        <v>112</v>
      </c>
      <c r="C33" s="84">
        <v>49506</v>
      </c>
      <c r="D33" s="84">
        <v>30981</v>
      </c>
      <c r="E33" s="84">
        <v>30980.959999999999</v>
      </c>
      <c r="F33" s="84"/>
    </row>
    <row r="34" spans="1:6" x14ac:dyDescent="0.25">
      <c r="A34" s="55" t="s">
        <v>113</v>
      </c>
      <c r="B34" s="56" t="s">
        <v>114</v>
      </c>
      <c r="C34" s="84">
        <v>13272</v>
      </c>
      <c r="D34" s="84">
        <v>10272</v>
      </c>
      <c r="E34" s="84">
        <v>10990.05</v>
      </c>
      <c r="F34" s="84"/>
    </row>
    <row r="35" spans="1:6" x14ac:dyDescent="0.25">
      <c r="A35" s="55" t="s">
        <v>115</v>
      </c>
      <c r="B35" s="56" t="s">
        <v>116</v>
      </c>
      <c r="C35" s="84">
        <v>1991</v>
      </c>
      <c r="D35" s="84">
        <v>1430</v>
      </c>
      <c r="E35" s="84">
        <v>1430</v>
      </c>
      <c r="F35" s="84"/>
    </row>
    <row r="36" spans="1:6" x14ac:dyDescent="0.25">
      <c r="A36" s="55" t="s">
        <v>117</v>
      </c>
      <c r="B36" s="56" t="s">
        <v>118</v>
      </c>
      <c r="C36" s="84">
        <v>11945</v>
      </c>
      <c r="D36" s="84">
        <v>8445</v>
      </c>
      <c r="E36" s="84">
        <v>2500.77</v>
      </c>
      <c r="F36" s="84"/>
    </row>
    <row r="37" spans="1:6" x14ac:dyDescent="0.25">
      <c r="A37" s="55" t="s">
        <v>119</v>
      </c>
      <c r="B37" s="56" t="s">
        <v>120</v>
      </c>
      <c r="C37" s="84">
        <v>9954</v>
      </c>
      <c r="D37" s="84">
        <v>9954</v>
      </c>
      <c r="E37" s="84">
        <v>6383.62</v>
      </c>
      <c r="F37" s="84"/>
    </row>
    <row r="38" spans="1:6" x14ac:dyDescent="0.25">
      <c r="A38" s="55" t="s">
        <v>121</v>
      </c>
      <c r="B38" s="56" t="s">
        <v>122</v>
      </c>
      <c r="C38" s="84">
        <v>133</v>
      </c>
      <c r="D38" s="84">
        <v>305</v>
      </c>
      <c r="E38" s="84">
        <v>305</v>
      </c>
      <c r="F38" s="84"/>
    </row>
    <row r="39" spans="1:6" x14ac:dyDescent="0.25">
      <c r="A39" s="55" t="s">
        <v>123</v>
      </c>
      <c r="B39" s="56" t="s">
        <v>124</v>
      </c>
      <c r="C39" s="84">
        <v>330876</v>
      </c>
      <c r="D39" s="84">
        <v>225876</v>
      </c>
      <c r="E39" s="84">
        <v>236256.84</v>
      </c>
      <c r="F39" s="84"/>
    </row>
    <row r="40" spans="1:6" x14ac:dyDescent="0.25">
      <c r="A40" s="55" t="s">
        <v>125</v>
      </c>
      <c r="B40" s="56" t="s">
        <v>126</v>
      </c>
      <c r="C40" s="84">
        <v>27</v>
      </c>
      <c r="D40" s="84">
        <v>27</v>
      </c>
      <c r="E40" s="84">
        <v>18.260000000000002</v>
      </c>
      <c r="F40" s="84"/>
    </row>
    <row r="41" spans="1:6" x14ac:dyDescent="0.25">
      <c r="A41" s="55" t="s">
        <v>127</v>
      </c>
      <c r="B41" s="56" t="s">
        <v>128</v>
      </c>
      <c r="C41" s="84">
        <v>2654</v>
      </c>
      <c r="D41" s="84">
        <v>2654</v>
      </c>
      <c r="E41" s="84">
        <v>598.17999999999995</v>
      </c>
      <c r="F41" s="84"/>
    </row>
    <row r="42" spans="1:6" x14ac:dyDescent="0.25">
      <c r="A42" s="53" t="s">
        <v>129</v>
      </c>
      <c r="B42" s="54" t="s">
        <v>130</v>
      </c>
      <c r="C42" s="83">
        <f>C43</f>
        <v>1327</v>
      </c>
      <c r="D42" s="83">
        <f>D43</f>
        <v>3354</v>
      </c>
      <c r="E42" s="83">
        <f>E43</f>
        <v>1637.79</v>
      </c>
      <c r="F42" s="83">
        <f>(E42*100)/D42</f>
        <v>48.830948121645797</v>
      </c>
    </row>
    <row r="43" spans="1:6" ht="26.4" x14ac:dyDescent="0.25">
      <c r="A43" s="55" t="s">
        <v>131</v>
      </c>
      <c r="B43" s="56" t="s">
        <v>132</v>
      </c>
      <c r="C43" s="84">
        <v>1327</v>
      </c>
      <c r="D43" s="84">
        <v>3354</v>
      </c>
      <c r="E43" s="84">
        <v>1637.79</v>
      </c>
      <c r="F43" s="84"/>
    </row>
    <row r="44" spans="1:6" x14ac:dyDescent="0.25">
      <c r="A44" s="53" t="s">
        <v>133</v>
      </c>
      <c r="B44" s="54" t="s">
        <v>134</v>
      </c>
      <c r="C44" s="83">
        <f>C45+C46+C47+C48</f>
        <v>3451</v>
      </c>
      <c r="D44" s="83">
        <f>D45+D46+D47+D48</f>
        <v>3319</v>
      </c>
      <c r="E44" s="83">
        <f>E45+E46+E47+E48</f>
        <v>2611.3200000000002</v>
      </c>
      <c r="F44" s="83">
        <f>(E44*100)/D44</f>
        <v>78.67791503464899</v>
      </c>
    </row>
    <row r="45" spans="1:6" x14ac:dyDescent="0.25">
      <c r="A45" s="55" t="s">
        <v>135</v>
      </c>
      <c r="B45" s="56" t="s">
        <v>136</v>
      </c>
      <c r="C45" s="84">
        <v>1327</v>
      </c>
      <c r="D45" s="84">
        <v>1195</v>
      </c>
      <c r="E45" s="84">
        <v>1194.3</v>
      </c>
      <c r="F45" s="84"/>
    </row>
    <row r="46" spans="1:6" x14ac:dyDescent="0.25">
      <c r="A46" s="55" t="s">
        <v>137</v>
      </c>
      <c r="B46" s="56" t="s">
        <v>138</v>
      </c>
      <c r="C46" s="84">
        <v>664</v>
      </c>
      <c r="D46" s="84">
        <v>664</v>
      </c>
      <c r="E46" s="84">
        <v>664</v>
      </c>
      <c r="F46" s="84"/>
    </row>
    <row r="47" spans="1:6" x14ac:dyDescent="0.25">
      <c r="A47" s="55" t="s">
        <v>139</v>
      </c>
      <c r="B47" s="56" t="s">
        <v>140</v>
      </c>
      <c r="C47" s="84">
        <v>133</v>
      </c>
      <c r="D47" s="84">
        <v>133</v>
      </c>
      <c r="E47" s="84">
        <v>127.44</v>
      </c>
      <c r="F47" s="84"/>
    </row>
    <row r="48" spans="1:6" x14ac:dyDescent="0.25">
      <c r="A48" s="55" t="s">
        <v>141</v>
      </c>
      <c r="B48" s="56" t="s">
        <v>134</v>
      </c>
      <c r="C48" s="84">
        <v>1327</v>
      </c>
      <c r="D48" s="84">
        <v>1327</v>
      </c>
      <c r="E48" s="84">
        <v>625.58000000000004</v>
      </c>
      <c r="F48" s="84"/>
    </row>
    <row r="49" spans="1:6" x14ac:dyDescent="0.25">
      <c r="A49" s="51" t="s">
        <v>142</v>
      </c>
      <c r="B49" s="52" t="s">
        <v>143</v>
      </c>
      <c r="C49" s="82">
        <f>C50+C52</f>
        <v>1924</v>
      </c>
      <c r="D49" s="82">
        <f>D50+D52</f>
        <v>2124</v>
      </c>
      <c r="E49" s="82">
        <f>E50+E52</f>
        <v>1507.75</v>
      </c>
      <c r="F49" s="81">
        <f>(E49*100)/D49</f>
        <v>70.986346516007529</v>
      </c>
    </row>
    <row r="50" spans="1:6" x14ac:dyDescent="0.25">
      <c r="A50" s="53" t="s">
        <v>144</v>
      </c>
      <c r="B50" s="54" t="s">
        <v>145</v>
      </c>
      <c r="C50" s="83">
        <f>C51</f>
        <v>624</v>
      </c>
      <c r="D50" s="83">
        <f>D51</f>
        <v>624</v>
      </c>
      <c r="E50" s="83">
        <f>E51</f>
        <v>610.29999999999995</v>
      </c>
      <c r="F50" s="83">
        <f>(E50*100)/D50</f>
        <v>97.804487179487182</v>
      </c>
    </row>
    <row r="51" spans="1:6" ht="26.4" x14ac:dyDescent="0.25">
      <c r="A51" s="55" t="s">
        <v>146</v>
      </c>
      <c r="B51" s="56" t="s">
        <v>147</v>
      </c>
      <c r="C51" s="84">
        <v>624</v>
      </c>
      <c r="D51" s="84">
        <v>624</v>
      </c>
      <c r="E51" s="84">
        <v>610.29999999999995</v>
      </c>
      <c r="F51" s="84"/>
    </row>
    <row r="52" spans="1:6" x14ac:dyDescent="0.25">
      <c r="A52" s="53" t="s">
        <v>148</v>
      </c>
      <c r="B52" s="54" t="s">
        <v>149</v>
      </c>
      <c r="C52" s="83">
        <f>C53</f>
        <v>1300</v>
      </c>
      <c r="D52" s="83">
        <f>D53</f>
        <v>1500</v>
      </c>
      <c r="E52" s="83">
        <f>E53</f>
        <v>897.45</v>
      </c>
      <c r="F52" s="83">
        <f>(E52*100)/D52</f>
        <v>59.83</v>
      </c>
    </row>
    <row r="53" spans="1:6" x14ac:dyDescent="0.25">
      <c r="A53" s="55" t="s">
        <v>150</v>
      </c>
      <c r="B53" s="56" t="s">
        <v>151</v>
      </c>
      <c r="C53" s="84">
        <v>1300</v>
      </c>
      <c r="D53" s="84">
        <v>1500</v>
      </c>
      <c r="E53" s="84">
        <v>897.45</v>
      </c>
      <c r="F53" s="84"/>
    </row>
    <row r="54" spans="1:6" x14ac:dyDescent="0.25">
      <c r="A54" s="49" t="s">
        <v>152</v>
      </c>
      <c r="B54" s="50" t="s">
        <v>153</v>
      </c>
      <c r="C54" s="80">
        <f>C55</f>
        <v>8489</v>
      </c>
      <c r="D54" s="80">
        <f>D55</f>
        <v>8489</v>
      </c>
      <c r="E54" s="80">
        <f>E55</f>
        <v>8492.1</v>
      </c>
      <c r="F54" s="81">
        <f>(E54*100)/D54</f>
        <v>100.03651784662505</v>
      </c>
    </row>
    <row r="55" spans="1:6" x14ac:dyDescent="0.25">
      <c r="A55" s="51" t="s">
        <v>154</v>
      </c>
      <c r="B55" s="52" t="s">
        <v>155</v>
      </c>
      <c r="C55" s="82">
        <f>C56+C58</f>
        <v>8489</v>
      </c>
      <c r="D55" s="82">
        <f>D56+D58</f>
        <v>8489</v>
      </c>
      <c r="E55" s="82">
        <f>E56+E58</f>
        <v>8492.1</v>
      </c>
      <c r="F55" s="81">
        <f>(E55*100)/D55</f>
        <v>100.03651784662505</v>
      </c>
    </row>
    <row r="56" spans="1:6" x14ac:dyDescent="0.25">
      <c r="A56" s="53" t="s">
        <v>156</v>
      </c>
      <c r="B56" s="54" t="s">
        <v>157</v>
      </c>
      <c r="C56" s="83">
        <f>C57</f>
        <v>2291</v>
      </c>
      <c r="D56" s="83">
        <f>D57</f>
        <v>2291</v>
      </c>
      <c r="E56" s="83">
        <f>E57</f>
        <v>2291</v>
      </c>
      <c r="F56" s="83">
        <f>(E56*100)/D56</f>
        <v>100</v>
      </c>
    </row>
    <row r="57" spans="1:6" x14ac:dyDescent="0.25">
      <c r="A57" s="55" t="s">
        <v>158</v>
      </c>
      <c r="B57" s="56" t="s">
        <v>159</v>
      </c>
      <c r="C57" s="84">
        <v>2291</v>
      </c>
      <c r="D57" s="84">
        <v>2291</v>
      </c>
      <c r="E57" s="84">
        <v>2291</v>
      </c>
      <c r="F57" s="84"/>
    </row>
    <row r="58" spans="1:6" x14ac:dyDescent="0.25">
      <c r="A58" s="53" t="s">
        <v>162</v>
      </c>
      <c r="B58" s="54" t="s">
        <v>163</v>
      </c>
      <c r="C58" s="83">
        <f>C59</f>
        <v>6198</v>
      </c>
      <c r="D58" s="83">
        <f>D59</f>
        <v>6198</v>
      </c>
      <c r="E58" s="83">
        <f>E59</f>
        <v>6201.1</v>
      </c>
      <c r="F58" s="83">
        <f>(E58*100)/D58</f>
        <v>100.05001613423686</v>
      </c>
    </row>
    <row r="59" spans="1:6" x14ac:dyDescent="0.25">
      <c r="A59" s="55" t="s">
        <v>164</v>
      </c>
      <c r="B59" s="56" t="s">
        <v>165</v>
      </c>
      <c r="C59" s="84">
        <v>6198</v>
      </c>
      <c r="D59" s="84">
        <v>6198</v>
      </c>
      <c r="E59" s="84">
        <v>6201.1</v>
      </c>
      <c r="F59" s="84"/>
    </row>
    <row r="60" spans="1:6" x14ac:dyDescent="0.25">
      <c r="A60" s="49" t="s">
        <v>50</v>
      </c>
      <c r="B60" s="50" t="s">
        <v>51</v>
      </c>
      <c r="C60" s="80">
        <f t="shared" ref="C60:E61" si="0">C61</f>
        <v>2402213</v>
      </c>
      <c r="D60" s="80">
        <f t="shared" si="0"/>
        <v>2578356</v>
      </c>
      <c r="E60" s="80">
        <f t="shared" si="0"/>
        <v>2569990.9700000002</v>
      </c>
      <c r="F60" s="81">
        <f>(E60*100)/D60</f>
        <v>99.675567299473002</v>
      </c>
    </row>
    <row r="61" spans="1:6" x14ac:dyDescent="0.25">
      <c r="A61" s="51" t="s">
        <v>64</v>
      </c>
      <c r="B61" s="52" t="s">
        <v>65</v>
      </c>
      <c r="C61" s="82">
        <f t="shared" si="0"/>
        <v>2402213</v>
      </c>
      <c r="D61" s="82">
        <f t="shared" si="0"/>
        <v>2578356</v>
      </c>
      <c r="E61" s="82">
        <f t="shared" si="0"/>
        <v>2569990.9700000002</v>
      </c>
      <c r="F61" s="81">
        <f>(E61*100)/D61</f>
        <v>99.675567299473002</v>
      </c>
    </row>
    <row r="62" spans="1:6" ht="26.4" x14ac:dyDescent="0.25">
      <c r="A62" s="53" t="s">
        <v>66</v>
      </c>
      <c r="B62" s="54" t="s">
        <v>67</v>
      </c>
      <c r="C62" s="83">
        <f>C63+C64</f>
        <v>2402213</v>
      </c>
      <c r="D62" s="83">
        <f>D63+D64</f>
        <v>2578356</v>
      </c>
      <c r="E62" s="83">
        <f>E63+E64</f>
        <v>2569990.9700000002</v>
      </c>
      <c r="F62" s="83">
        <f>(E62*100)/D62</f>
        <v>99.675567299473002</v>
      </c>
    </row>
    <row r="63" spans="1:6" x14ac:dyDescent="0.25">
      <c r="A63" s="55" t="s">
        <v>68</v>
      </c>
      <c r="B63" s="56" t="s">
        <v>69</v>
      </c>
      <c r="C63" s="84">
        <v>2396015</v>
      </c>
      <c r="D63" s="84">
        <v>2569867</v>
      </c>
      <c r="E63" s="84">
        <v>2561498.87</v>
      </c>
      <c r="F63" s="84"/>
    </row>
    <row r="64" spans="1:6" ht="26.4" x14ac:dyDescent="0.25">
      <c r="A64" s="55" t="s">
        <v>70</v>
      </c>
      <c r="B64" s="56" t="s">
        <v>71</v>
      </c>
      <c r="C64" s="84">
        <v>6198</v>
      </c>
      <c r="D64" s="84">
        <v>8489</v>
      </c>
      <c r="E64" s="84">
        <v>8492.1</v>
      </c>
      <c r="F64" s="84"/>
    </row>
    <row r="65" spans="1:6" x14ac:dyDescent="0.25">
      <c r="A65" s="48" t="s">
        <v>74</v>
      </c>
      <c r="B65" s="48" t="s">
        <v>185</v>
      </c>
      <c r="C65" s="78">
        <f t="shared" ref="C65:E66" si="1">C66</f>
        <v>265</v>
      </c>
      <c r="D65" s="78">
        <f t="shared" si="1"/>
        <v>0</v>
      </c>
      <c r="E65" s="78">
        <f t="shared" si="1"/>
        <v>174.65</v>
      </c>
      <c r="F65" s="79" t="e">
        <f>(E65*100)/D65</f>
        <v>#DIV/0!</v>
      </c>
    </row>
    <row r="66" spans="1:6" x14ac:dyDescent="0.25">
      <c r="A66" s="49" t="s">
        <v>72</v>
      </c>
      <c r="B66" s="50" t="s">
        <v>73</v>
      </c>
      <c r="C66" s="80">
        <f t="shared" si="1"/>
        <v>265</v>
      </c>
      <c r="D66" s="80">
        <f t="shared" si="1"/>
        <v>0</v>
      </c>
      <c r="E66" s="80">
        <f t="shared" si="1"/>
        <v>174.65</v>
      </c>
      <c r="F66" s="81" t="e">
        <f>(E66*100)/D66</f>
        <v>#DIV/0!</v>
      </c>
    </row>
    <row r="67" spans="1:6" x14ac:dyDescent="0.25">
      <c r="A67" s="51" t="s">
        <v>89</v>
      </c>
      <c r="B67" s="52" t="s">
        <v>90</v>
      </c>
      <c r="C67" s="82">
        <f>C68+C70</f>
        <v>265</v>
      </c>
      <c r="D67" s="82">
        <f>D68+D70</f>
        <v>0</v>
      </c>
      <c r="E67" s="82">
        <f>E68+E70</f>
        <v>174.65</v>
      </c>
      <c r="F67" s="81" t="e">
        <f>(E67*100)/D67</f>
        <v>#DIV/0!</v>
      </c>
    </row>
    <row r="68" spans="1:6" x14ac:dyDescent="0.25">
      <c r="A68" s="53" t="s">
        <v>101</v>
      </c>
      <c r="B68" s="54" t="s">
        <v>102</v>
      </c>
      <c r="C68" s="83">
        <f>C69</f>
        <v>0</v>
      </c>
      <c r="D68" s="83">
        <f>D69</f>
        <v>0</v>
      </c>
      <c r="E68" s="83">
        <f>E69</f>
        <v>0</v>
      </c>
      <c r="F68" s="83" t="e">
        <f>(E68*100)/D68</f>
        <v>#DIV/0!</v>
      </c>
    </row>
    <row r="69" spans="1:6" x14ac:dyDescent="0.25">
      <c r="A69" s="55" t="s">
        <v>103</v>
      </c>
      <c r="B69" s="56" t="s">
        <v>104</v>
      </c>
      <c r="C69" s="84">
        <v>0</v>
      </c>
      <c r="D69" s="84">
        <v>0</v>
      </c>
      <c r="E69" s="84">
        <v>0</v>
      </c>
      <c r="F69" s="84"/>
    </row>
    <row r="70" spans="1:6" x14ac:dyDescent="0.25">
      <c r="A70" s="53" t="s">
        <v>133</v>
      </c>
      <c r="B70" s="54" t="s">
        <v>134</v>
      </c>
      <c r="C70" s="83">
        <f>C71</f>
        <v>265</v>
      </c>
      <c r="D70" s="83">
        <f>D71</f>
        <v>0</v>
      </c>
      <c r="E70" s="83">
        <f>E71</f>
        <v>174.65</v>
      </c>
      <c r="F70" s="83" t="e">
        <f>(E70*100)/D70</f>
        <v>#DIV/0!</v>
      </c>
    </row>
    <row r="71" spans="1:6" x14ac:dyDescent="0.25">
      <c r="A71" s="55" t="s">
        <v>137</v>
      </c>
      <c r="B71" s="56" t="s">
        <v>138</v>
      </c>
      <c r="C71" s="84">
        <v>265</v>
      </c>
      <c r="D71" s="84">
        <v>0</v>
      </c>
      <c r="E71" s="84">
        <v>174.65</v>
      </c>
      <c r="F71" s="84"/>
    </row>
    <row r="72" spans="1:6" x14ac:dyDescent="0.25">
      <c r="A72" s="49" t="s">
        <v>50</v>
      </c>
      <c r="B72" s="50" t="s">
        <v>51</v>
      </c>
      <c r="C72" s="80">
        <f t="shared" ref="C72:E74" si="2">C73</f>
        <v>265</v>
      </c>
      <c r="D72" s="80">
        <f t="shared" si="2"/>
        <v>0</v>
      </c>
      <c r="E72" s="80">
        <f t="shared" si="2"/>
        <v>89.09</v>
      </c>
      <c r="F72" s="81" t="e">
        <f>(E72*100)/D72</f>
        <v>#DIV/0!</v>
      </c>
    </row>
    <row r="73" spans="1:6" x14ac:dyDescent="0.25">
      <c r="A73" s="51" t="s">
        <v>58</v>
      </c>
      <c r="B73" s="52" t="s">
        <v>59</v>
      </c>
      <c r="C73" s="82">
        <f t="shared" si="2"/>
        <v>265</v>
      </c>
      <c r="D73" s="82">
        <f t="shared" si="2"/>
        <v>0</v>
      </c>
      <c r="E73" s="82">
        <f t="shared" si="2"/>
        <v>89.09</v>
      </c>
      <c r="F73" s="81" t="e">
        <f>(E73*100)/D73</f>
        <v>#DIV/0!</v>
      </c>
    </row>
    <row r="74" spans="1:6" x14ac:dyDescent="0.25">
      <c r="A74" s="53" t="s">
        <v>60</v>
      </c>
      <c r="B74" s="54" t="s">
        <v>61</v>
      </c>
      <c r="C74" s="83">
        <f t="shared" si="2"/>
        <v>265</v>
      </c>
      <c r="D74" s="83">
        <f t="shared" si="2"/>
        <v>0</v>
      </c>
      <c r="E74" s="83">
        <f t="shared" si="2"/>
        <v>89.09</v>
      </c>
      <c r="F74" s="83" t="e">
        <f>(E74*100)/D74</f>
        <v>#DIV/0!</v>
      </c>
    </row>
    <row r="75" spans="1:6" x14ac:dyDescent="0.25">
      <c r="A75" s="55" t="s">
        <v>62</v>
      </c>
      <c r="B75" s="56" t="s">
        <v>63</v>
      </c>
      <c r="C75" s="84">
        <v>265</v>
      </c>
      <c r="D75" s="84">
        <v>0</v>
      </c>
      <c r="E75" s="84">
        <v>89.09</v>
      </c>
      <c r="F75" s="84"/>
    </row>
    <row r="76" spans="1:6" x14ac:dyDescent="0.25">
      <c r="A76" s="48" t="s">
        <v>178</v>
      </c>
      <c r="B76" s="48" t="s">
        <v>186</v>
      </c>
      <c r="C76" s="78"/>
      <c r="D76" s="78"/>
      <c r="E76" s="78"/>
      <c r="F76" s="79" t="e">
        <f>(E76*100)/D76</f>
        <v>#DIV/0!</v>
      </c>
    </row>
    <row r="77" spans="1:6" x14ac:dyDescent="0.25">
      <c r="A77" s="49" t="s">
        <v>50</v>
      </c>
      <c r="B77" s="50" t="s">
        <v>51</v>
      </c>
      <c r="C77" s="80">
        <f t="shared" ref="C77:E79" si="3">C78</f>
        <v>0</v>
      </c>
      <c r="D77" s="80">
        <f t="shared" si="3"/>
        <v>0</v>
      </c>
      <c r="E77" s="80">
        <f t="shared" si="3"/>
        <v>0</v>
      </c>
      <c r="F77" s="81" t="e">
        <f>(E77*100)/D77</f>
        <v>#DIV/0!</v>
      </c>
    </row>
    <row r="78" spans="1:6" x14ac:dyDescent="0.25">
      <c r="A78" s="51" t="s">
        <v>52</v>
      </c>
      <c r="B78" s="52" t="s">
        <v>53</v>
      </c>
      <c r="C78" s="82">
        <f t="shared" si="3"/>
        <v>0</v>
      </c>
      <c r="D78" s="82">
        <f t="shared" si="3"/>
        <v>0</v>
      </c>
      <c r="E78" s="82">
        <f t="shared" si="3"/>
        <v>0</v>
      </c>
      <c r="F78" s="81" t="e">
        <f>(E78*100)/D78</f>
        <v>#DIV/0!</v>
      </c>
    </row>
    <row r="79" spans="1:6" x14ac:dyDescent="0.25">
      <c r="A79" s="53" t="s">
        <v>54</v>
      </c>
      <c r="B79" s="54" t="s">
        <v>55</v>
      </c>
      <c r="C79" s="83">
        <f t="shared" si="3"/>
        <v>0</v>
      </c>
      <c r="D79" s="83">
        <f t="shared" si="3"/>
        <v>0</v>
      </c>
      <c r="E79" s="83">
        <f t="shared" si="3"/>
        <v>0</v>
      </c>
      <c r="F79" s="83" t="e">
        <f>(E79*100)/D79</f>
        <v>#DIV/0!</v>
      </c>
    </row>
    <row r="80" spans="1:6" x14ac:dyDescent="0.25">
      <c r="A80" s="55" t="s">
        <v>56</v>
      </c>
      <c r="B80" s="56" t="s">
        <v>57</v>
      </c>
      <c r="C80" s="84">
        <v>0</v>
      </c>
      <c r="D80" s="84">
        <v>0</v>
      </c>
      <c r="E80" s="84">
        <v>0</v>
      </c>
      <c r="F80" s="84"/>
    </row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s="57" customFormat="1" x14ac:dyDescent="0.25"/>
    <row r="1219" spans="1:3" s="57" customFormat="1" x14ac:dyDescent="0.25"/>
    <row r="1220" spans="1:3" s="57" customFormat="1" x14ac:dyDescent="0.25"/>
    <row r="1221" spans="1:3" x14ac:dyDescent="0.25">
      <c r="A1221" s="57"/>
      <c r="B1221" s="57"/>
      <c r="C1221" s="57"/>
    </row>
    <row r="1222" spans="1:3" x14ac:dyDescent="0.25">
      <c r="A1222" s="57"/>
      <c r="B1222" s="57"/>
      <c r="C1222" s="57"/>
    </row>
    <row r="1223" spans="1:3" x14ac:dyDescent="0.25">
      <c r="A1223" s="57"/>
      <c r="B1223" s="57"/>
      <c r="C1223" s="57"/>
    </row>
    <row r="1224" spans="1:3" x14ac:dyDescent="0.25">
      <c r="A1224" s="57"/>
      <c r="B1224" s="57"/>
      <c r="C1224" s="57"/>
    </row>
    <row r="1225" spans="1:3" x14ac:dyDescent="0.25">
      <c r="A1225" s="57"/>
      <c r="B1225" s="57"/>
      <c r="C1225" s="57"/>
    </row>
    <row r="1226" spans="1:3" x14ac:dyDescent="0.25">
      <c r="A1226" s="57"/>
      <c r="B1226" s="57"/>
      <c r="C1226" s="57"/>
    </row>
    <row r="1227" spans="1:3" x14ac:dyDescent="0.25">
      <c r="A1227" s="57"/>
      <c r="B1227" s="57"/>
      <c r="C1227" s="57"/>
    </row>
    <row r="1228" spans="1:3" x14ac:dyDescent="0.25">
      <c r="A1228" s="57"/>
      <c r="B1228" s="57"/>
      <c r="C1228" s="57"/>
    </row>
    <row r="1229" spans="1:3" x14ac:dyDescent="0.25">
      <c r="A1229" s="57"/>
      <c r="B1229" s="57"/>
      <c r="C1229" s="57"/>
    </row>
    <row r="1230" spans="1:3" x14ac:dyDescent="0.25">
      <c r="A1230" s="57"/>
      <c r="B1230" s="57"/>
      <c r="C1230" s="57"/>
    </row>
    <row r="1231" spans="1:3" x14ac:dyDescent="0.25">
      <c r="A1231" s="57"/>
      <c r="B1231" s="57"/>
      <c r="C1231" s="57"/>
    </row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40"/>
      <c r="B1258" s="40"/>
      <c r="C1258" s="40"/>
    </row>
    <row r="1259" spans="1:3" x14ac:dyDescent="0.25">
      <c r="A1259" s="40"/>
      <c r="B1259" s="40"/>
      <c r="C1259" s="40"/>
    </row>
    <row r="1260" spans="1:3" x14ac:dyDescent="0.25">
      <c r="A1260" s="40"/>
      <c r="B1260" s="40"/>
      <c r="C1260" s="40"/>
    </row>
    <row r="1261" spans="1:3" x14ac:dyDescent="0.25">
      <c r="A1261" s="40"/>
      <c r="B1261" s="40"/>
      <c r="C1261" s="40"/>
    </row>
    <row r="1262" spans="1:3" x14ac:dyDescent="0.25">
      <c r="A1262" s="40"/>
      <c r="B1262" s="40"/>
      <c r="C1262" s="40"/>
    </row>
    <row r="1263" spans="1:3" x14ac:dyDescent="0.25">
      <c r="A1263" s="40"/>
      <c r="B1263" s="40"/>
      <c r="C1263" s="40"/>
    </row>
    <row r="1264" spans="1:3" x14ac:dyDescent="0.25">
      <c r="A1264" s="40"/>
      <c r="B1264" s="40"/>
      <c r="C1264" s="40"/>
    </row>
    <row r="1265" s="40" customFormat="1" x14ac:dyDescent="0.25"/>
    <row r="1266" s="40" customFormat="1" x14ac:dyDescent="0.25"/>
    <row r="1267" s="40" customFormat="1" x14ac:dyDescent="0.25"/>
    <row r="1268" s="40" customFormat="1" x14ac:dyDescent="0.25"/>
    <row r="1269" s="40" customFormat="1" x14ac:dyDescent="0.25"/>
    <row r="1270" s="40" customFormat="1" x14ac:dyDescent="0.25"/>
    <row r="1271" s="40" customFormat="1" x14ac:dyDescent="0.25"/>
    <row r="1272" s="40" customFormat="1" x14ac:dyDescent="0.25"/>
    <row r="1273" s="40" customFormat="1" x14ac:dyDescent="0.25"/>
    <row r="1274" s="40" customFormat="1" x14ac:dyDescent="0.25"/>
    <row r="1275" s="40" customFormat="1" x14ac:dyDescent="0.25"/>
    <row r="1276" s="40" customFormat="1" x14ac:dyDescent="0.25"/>
    <row r="1277" s="40" customFormat="1" x14ac:dyDescent="0.25"/>
    <row r="1278" s="40" customFormat="1" x14ac:dyDescent="0.25"/>
    <row r="1279" s="40" customFormat="1" x14ac:dyDescent="0.25"/>
    <row r="1280" s="40" customFormat="1" x14ac:dyDescent="0.25"/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2025-03-05T13:05:44Z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