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buljan\Desktop\"/>
    </mc:Choice>
  </mc:AlternateContent>
  <bookViews>
    <workbookView xWindow="-120" yWindow="-120" windowWidth="38640" windowHeight="21240" tabRatio="825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rashoda'!$B$1:$I$19</definedName>
    <definedName name="_xlnm.Print_Area" localSheetId="6">'Posebni dio'!$A$1:$C$8</definedName>
    <definedName name="_xlnm.Print_Area" localSheetId="0">SAŽETAK!$B$1:$K$27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L12" i="1" s="1"/>
  <c r="G15" i="1"/>
  <c r="H15" i="1"/>
  <c r="I15" i="1"/>
  <c r="J15" i="1"/>
  <c r="I16" i="1"/>
  <c r="J16" i="1" l="1"/>
  <c r="L16" i="1" s="1"/>
  <c r="K12" i="1"/>
  <c r="H16" i="1"/>
  <c r="G16" i="1"/>
  <c r="K16" i="1"/>
  <c r="L15" i="1"/>
  <c r="K15" i="1"/>
  <c r="H26" i="1"/>
  <c r="I26" i="1"/>
  <c r="I27" i="1" s="1"/>
  <c r="L26" i="1"/>
  <c r="H23" i="1"/>
  <c r="I23" i="1"/>
  <c r="J23" i="1"/>
  <c r="K23" i="1" s="1"/>
  <c r="G23" i="1"/>
  <c r="K26" i="1" l="1"/>
  <c r="H27" i="1"/>
  <c r="L23" i="1"/>
  <c r="J27" i="1"/>
  <c r="L27" i="1" s="1"/>
  <c r="G27" i="1"/>
  <c r="F74" i="15"/>
  <c r="E74" i="15"/>
  <c r="D74" i="15"/>
  <c r="C74" i="15"/>
  <c r="F73" i="15"/>
  <c r="E73" i="15"/>
  <c r="D73" i="15"/>
  <c r="C73" i="15"/>
  <c r="F72" i="15"/>
  <c r="E72" i="15"/>
  <c r="D72" i="15"/>
  <c r="C72" i="15"/>
  <c r="F70" i="15"/>
  <c r="E70" i="15"/>
  <c r="D70" i="15"/>
  <c r="C70" i="15"/>
  <c r="F69" i="15"/>
  <c r="E69" i="15"/>
  <c r="D69" i="15"/>
  <c r="C69" i="15"/>
  <c r="F68" i="15"/>
  <c r="E68" i="15"/>
  <c r="D68" i="15"/>
  <c r="C68" i="15"/>
  <c r="F67" i="15"/>
  <c r="E67" i="15"/>
  <c r="D67" i="15"/>
  <c r="C67" i="15"/>
  <c r="F64" i="15"/>
  <c r="E64" i="15"/>
  <c r="D64" i="15"/>
  <c r="C64" i="15"/>
  <c r="F63" i="15"/>
  <c r="E63" i="15"/>
  <c r="D63" i="15"/>
  <c r="C63" i="15"/>
  <c r="F62" i="15"/>
  <c r="E62" i="15"/>
  <c r="D62" i="15"/>
  <c r="C62" i="15"/>
  <c r="F60" i="15"/>
  <c r="E60" i="15"/>
  <c r="D60" i="15"/>
  <c r="C60" i="15"/>
  <c r="F56" i="15"/>
  <c r="E56" i="15"/>
  <c r="D56" i="15"/>
  <c r="C56" i="15"/>
  <c r="F55" i="15"/>
  <c r="E55" i="15"/>
  <c r="D55" i="15"/>
  <c r="C55" i="15"/>
  <c r="F54" i="15"/>
  <c r="E54" i="15"/>
  <c r="D54" i="15"/>
  <c r="C54" i="15"/>
  <c r="F52" i="15"/>
  <c r="E52" i="15"/>
  <c r="D52" i="15"/>
  <c r="C52" i="15"/>
  <c r="F50" i="15"/>
  <c r="E50" i="15"/>
  <c r="D50" i="15"/>
  <c r="C50" i="15"/>
  <c r="F49" i="15"/>
  <c r="E49" i="15"/>
  <c r="D49" i="15"/>
  <c r="C49" i="15"/>
  <c r="F42" i="15"/>
  <c r="E42" i="15"/>
  <c r="D42" i="15"/>
  <c r="C42" i="15"/>
  <c r="F32" i="15"/>
  <c r="E32" i="15"/>
  <c r="D32" i="15"/>
  <c r="C32" i="15"/>
  <c r="F26" i="15"/>
  <c r="E26" i="15"/>
  <c r="D26" i="15"/>
  <c r="C26" i="15"/>
  <c r="F22" i="15"/>
  <c r="E22" i="15"/>
  <c r="D22" i="15"/>
  <c r="C22" i="15"/>
  <c r="F21" i="15"/>
  <c r="E21" i="15"/>
  <c r="D21" i="15"/>
  <c r="C21" i="15"/>
  <c r="F19" i="15"/>
  <c r="E19" i="15"/>
  <c r="D19" i="15"/>
  <c r="C19" i="15"/>
  <c r="F17" i="15"/>
  <c r="E17" i="15"/>
  <c r="D17" i="15"/>
  <c r="C17" i="15"/>
  <c r="F14" i="15"/>
  <c r="E14" i="15"/>
  <c r="D14" i="15"/>
  <c r="C14" i="15"/>
  <c r="F13" i="15"/>
  <c r="E13" i="15"/>
  <c r="D13" i="15"/>
  <c r="C13" i="15"/>
  <c r="F12" i="15"/>
  <c r="E12" i="15"/>
  <c r="D12" i="15"/>
  <c r="C12" i="15"/>
  <c r="F11" i="15"/>
  <c r="E11" i="15"/>
  <c r="D11" i="15"/>
  <c r="C11" i="15"/>
  <c r="F8" i="15"/>
  <c r="E8" i="15"/>
  <c r="D8" i="15"/>
  <c r="C8" i="15"/>
  <c r="F7" i="15"/>
  <c r="E7" i="15"/>
  <c r="D7" i="15"/>
  <c r="C7" i="15"/>
  <c r="H8" i="8"/>
  <c r="G8" i="8"/>
  <c r="H7" i="8"/>
  <c r="G7" i="8"/>
  <c r="F7" i="8"/>
  <c r="E7" i="8"/>
  <c r="D7" i="8"/>
  <c r="C7" i="8"/>
  <c r="C6" i="8" s="1"/>
  <c r="G6" i="8" s="1"/>
  <c r="H6" i="8"/>
  <c r="F6" i="8"/>
  <c r="E6" i="8"/>
  <c r="D6" i="8"/>
  <c r="H15" i="5"/>
  <c r="G15" i="5"/>
  <c r="H14" i="5"/>
  <c r="G14" i="5"/>
  <c r="F14" i="5"/>
  <c r="E14" i="5"/>
  <c r="D14" i="5"/>
  <c r="C14" i="5"/>
  <c r="H13" i="5"/>
  <c r="G13" i="5"/>
  <c r="H12" i="5"/>
  <c r="F12" i="5"/>
  <c r="E12" i="5"/>
  <c r="D12" i="5"/>
  <c r="C12" i="5"/>
  <c r="G12" i="5" s="1"/>
  <c r="H11" i="5"/>
  <c r="F11" i="5"/>
  <c r="E11" i="5"/>
  <c r="D11" i="5"/>
  <c r="C11" i="5"/>
  <c r="G11" i="5" s="1"/>
  <c r="H10" i="5"/>
  <c r="G10" i="5"/>
  <c r="F9" i="5"/>
  <c r="G9" i="5" s="1"/>
  <c r="E9" i="5"/>
  <c r="H9" i="5" s="1"/>
  <c r="D9" i="5"/>
  <c r="C9" i="5"/>
  <c r="H8" i="5"/>
  <c r="G8" i="5"/>
  <c r="H7" i="5"/>
  <c r="G7" i="5"/>
  <c r="F7" i="5"/>
  <c r="E7" i="5"/>
  <c r="D7" i="5"/>
  <c r="C7" i="5"/>
  <c r="C6" i="5" s="1"/>
  <c r="F6" i="5"/>
  <c r="E6" i="5"/>
  <c r="H6" i="5" s="1"/>
  <c r="D6" i="5"/>
  <c r="L74" i="3"/>
  <c r="K74" i="3"/>
  <c r="L73" i="3"/>
  <c r="K73" i="3"/>
  <c r="J73" i="3"/>
  <c r="I73" i="3"/>
  <c r="H73" i="3"/>
  <c r="G73" i="3"/>
  <c r="L72" i="3"/>
  <c r="K72" i="3"/>
  <c r="L71" i="3"/>
  <c r="K71" i="3"/>
  <c r="L70" i="3"/>
  <c r="K70" i="3"/>
  <c r="L69" i="3"/>
  <c r="K69" i="3"/>
  <c r="J69" i="3"/>
  <c r="I69" i="3"/>
  <c r="H69" i="3"/>
  <c r="G69" i="3"/>
  <c r="L68" i="3"/>
  <c r="K68" i="3"/>
  <c r="J68" i="3"/>
  <c r="I68" i="3"/>
  <c r="H68" i="3"/>
  <c r="G68" i="3"/>
  <c r="L67" i="3"/>
  <c r="K67" i="3"/>
  <c r="J67" i="3"/>
  <c r="I67" i="3"/>
  <c r="H67" i="3"/>
  <c r="G67" i="3"/>
  <c r="L66" i="3"/>
  <c r="K66" i="3"/>
  <c r="L65" i="3"/>
  <c r="K65" i="3"/>
  <c r="J65" i="3"/>
  <c r="I65" i="3"/>
  <c r="H65" i="3"/>
  <c r="G65" i="3"/>
  <c r="L64" i="3"/>
  <c r="K64" i="3"/>
  <c r="L63" i="3"/>
  <c r="K63" i="3"/>
  <c r="J63" i="3"/>
  <c r="I63" i="3"/>
  <c r="H63" i="3"/>
  <c r="G63" i="3"/>
  <c r="L62" i="3"/>
  <c r="K62" i="3"/>
  <c r="J62" i="3"/>
  <c r="I62" i="3"/>
  <c r="H62" i="3"/>
  <c r="G62" i="3"/>
  <c r="L61" i="3"/>
  <c r="K61" i="3"/>
  <c r="L60" i="3"/>
  <c r="K60" i="3"/>
  <c r="L59" i="3"/>
  <c r="K59" i="3"/>
  <c r="L58" i="3"/>
  <c r="K58" i="3"/>
  <c r="L57" i="3"/>
  <c r="K57" i="3"/>
  <c r="L56" i="3"/>
  <c r="K56" i="3"/>
  <c r="L55" i="3"/>
  <c r="K55" i="3"/>
  <c r="J55" i="3"/>
  <c r="I55" i="3"/>
  <c r="H55" i="3"/>
  <c r="G55" i="3"/>
  <c r="L54" i="3"/>
  <c r="K54" i="3"/>
  <c r="L53" i="3"/>
  <c r="K53" i="3"/>
  <c r="L52" i="3"/>
  <c r="K52" i="3"/>
  <c r="L51" i="3"/>
  <c r="K51" i="3"/>
  <c r="L50" i="3"/>
  <c r="K50" i="3"/>
  <c r="L49" i="3"/>
  <c r="K49" i="3"/>
  <c r="L48" i="3"/>
  <c r="K48" i="3"/>
  <c r="L47" i="3"/>
  <c r="K47" i="3"/>
  <c r="L46" i="3"/>
  <c r="K46" i="3"/>
  <c r="L45" i="3"/>
  <c r="K45" i="3"/>
  <c r="J45" i="3"/>
  <c r="I45" i="3"/>
  <c r="H45" i="3"/>
  <c r="G45" i="3"/>
  <c r="L44" i="3"/>
  <c r="K44" i="3"/>
  <c r="L43" i="3"/>
  <c r="K43" i="3"/>
  <c r="L42" i="3"/>
  <c r="K42" i="3"/>
  <c r="L41" i="3"/>
  <c r="K41" i="3"/>
  <c r="L40" i="3"/>
  <c r="K40" i="3"/>
  <c r="L39" i="3"/>
  <c r="K39" i="3"/>
  <c r="L38" i="3"/>
  <c r="K38" i="3"/>
  <c r="J38" i="3"/>
  <c r="I38" i="3"/>
  <c r="H38" i="3"/>
  <c r="G38" i="3"/>
  <c r="L37" i="3"/>
  <c r="K37" i="3"/>
  <c r="L36" i="3"/>
  <c r="K36" i="3"/>
  <c r="L35" i="3"/>
  <c r="K35" i="3"/>
  <c r="L34" i="3"/>
  <c r="K34" i="3"/>
  <c r="J34" i="3"/>
  <c r="I34" i="3"/>
  <c r="H34" i="3"/>
  <c r="G34" i="3"/>
  <c r="L33" i="3"/>
  <c r="J33" i="3"/>
  <c r="I33" i="3"/>
  <c r="H33" i="3"/>
  <c r="G33" i="3"/>
  <c r="K33" i="3" s="1"/>
  <c r="L32" i="3"/>
  <c r="K32" i="3"/>
  <c r="L31" i="3"/>
  <c r="J31" i="3"/>
  <c r="I31" i="3"/>
  <c r="H31" i="3"/>
  <c r="G31" i="3"/>
  <c r="K31" i="3" s="1"/>
  <c r="L30" i="3"/>
  <c r="K30" i="3"/>
  <c r="L29" i="3"/>
  <c r="K29" i="3"/>
  <c r="J29" i="3"/>
  <c r="I29" i="3"/>
  <c r="H29" i="3"/>
  <c r="G29" i="3"/>
  <c r="L28" i="3"/>
  <c r="K28" i="3"/>
  <c r="L27" i="3"/>
  <c r="K27" i="3"/>
  <c r="L26" i="3"/>
  <c r="J26" i="3"/>
  <c r="I26" i="3"/>
  <c r="H26" i="3"/>
  <c r="G26" i="3"/>
  <c r="K26" i="3" s="1"/>
  <c r="L25" i="3"/>
  <c r="J25" i="3"/>
  <c r="I25" i="3"/>
  <c r="H25" i="3"/>
  <c r="G25" i="3"/>
  <c r="L24" i="3"/>
  <c r="J24" i="3"/>
  <c r="I24" i="3"/>
  <c r="H24" i="3"/>
  <c r="L23" i="3"/>
  <c r="J23" i="3"/>
  <c r="I23" i="3"/>
  <c r="H23" i="3"/>
  <c r="L18" i="3"/>
  <c r="K18" i="3"/>
  <c r="L17" i="3"/>
  <c r="K17" i="3"/>
  <c r="L16" i="3"/>
  <c r="K16" i="3"/>
  <c r="J16" i="3"/>
  <c r="I16" i="3"/>
  <c r="H16" i="3"/>
  <c r="G16" i="3"/>
  <c r="L15" i="3"/>
  <c r="J15" i="3"/>
  <c r="I15" i="3"/>
  <c r="H15" i="3"/>
  <c r="G15" i="3"/>
  <c r="K15" i="3" s="1"/>
  <c r="L14" i="3"/>
  <c r="K14" i="3"/>
  <c r="J13" i="3"/>
  <c r="J12" i="3" s="1"/>
  <c r="I13" i="3"/>
  <c r="H13" i="3"/>
  <c r="H12" i="3" s="1"/>
  <c r="H11" i="3" s="1"/>
  <c r="H10" i="3" s="1"/>
  <c r="G13" i="3"/>
  <c r="G12" i="3" s="1"/>
  <c r="I12" i="3"/>
  <c r="I11" i="3" s="1"/>
  <c r="K27" i="1" l="1"/>
  <c r="G6" i="5"/>
  <c r="G24" i="3"/>
  <c r="G23" i="3"/>
  <c r="K23" i="3" s="1"/>
  <c r="K24" i="3"/>
  <c r="K25" i="3"/>
  <c r="L12" i="3"/>
  <c r="J11" i="3"/>
  <c r="J10" i="3" s="1"/>
  <c r="K12" i="3"/>
  <c r="L13" i="3"/>
  <c r="L11" i="3"/>
  <c r="I10" i="3"/>
  <c r="K13" i="3"/>
  <c r="G11" i="3"/>
  <c r="L10" i="3" l="1"/>
  <c r="K11" i="3"/>
  <c r="G10" i="3"/>
  <c r="K10" i="3" s="1"/>
</calcChain>
</file>

<file path=xl/sharedStrings.xml><?xml version="1.0" encoding="utf-8"?>
<sst xmlns="http://schemas.openxmlformats.org/spreadsheetml/2006/main" count="382" uniqueCount="184">
  <si>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</si>
  <si>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</si>
  <si>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</si>
  <si>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</si>
  <si>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</si>
  <si>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</si>
  <si>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</si>
  <si>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</si>
  <si>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</si>
  <si>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</si>
  <si>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</si>
  <si>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</si>
  <si>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</si>
  <si>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</si>
  <si>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</si>
  <si>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</si>
  <si>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</si>
  <si>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</si>
  <si>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</si>
  <si>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</si>
  <si>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</si>
  <si>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</si>
  <si>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</si>
  <si>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</si>
  <si>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</si>
  <si>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</si>
  <si>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</si>
  <si>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</si>
  <si>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</si>
  <si>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</si>
  <si>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</si>
  <si>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</si>
  <si>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</si>
  <si>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</si>
  <si>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</si>
  <si>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</si>
  <si>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</si>
  <si>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</si>
  <si>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UKUPNI PRIHODI</t>
  </si>
  <si>
    <t>UKUPNO PRIHODI</t>
  </si>
  <si>
    <t>UKUPNO IZDACI</t>
  </si>
  <si>
    <t>IZVRŠENJE FINANCIJSKOG PLANA PRORAČUNSKOG KORISNIKA DRŽAVNOG PRORAČUNA
ZA PRVO POLUGODIŠTE 2024. GODINE</t>
  </si>
  <si>
    <t xml:space="preserve">OSTVARENJE/IZVRŠENJE 
1.-6.2023. </t>
  </si>
  <si>
    <t>IZVORNI PLAN ILI REBALANS 2024.*</t>
  </si>
  <si>
    <t>TEKUĆI PLAN 2024.*</t>
  </si>
  <si>
    <t xml:space="preserve">OSTVARENJE/IZVRŠENJE 
1.-6.2024. </t>
  </si>
  <si>
    <t xml:space="preserve">OSTVARENJE/ IZVRŠENJE 
1.-6.2023. </t>
  </si>
  <si>
    <t xml:space="preserve">OSTVARENJE/ IZVRŠENJE 
1.-6.2024. </t>
  </si>
  <si>
    <t xml:space="preserve"> IZVRŠENJE 
1.-6.2023. </t>
  </si>
  <si>
    <t xml:space="preserve"> IZVRŠENJE 
1.-6.2024. </t>
  </si>
  <si>
    <t>6</t>
  </si>
  <si>
    <t>PRIHODI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</si>
  <si>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</si>
  <si>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</si>
  <si>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</si>
  <si>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</si>
  <si>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</si>
  <si>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</si>
  <si>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</si>
  <si>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</si>
  <si>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</si>
  <si>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</si>
  <si>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</si>
  <si>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</si>
  <si>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</si>
  <si>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</si>
  <si>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</si>
  <si>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</si>
  <si>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</si>
  <si>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</si>
  <si>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</si>
  <si>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</si>
  <si>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</si>
  <si>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</si>
  <si>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</si>
  <si>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</si>
  <si>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</si>
  <si>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</si>
  <si>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</si>
  <si>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</si>
  <si>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</si>
  <si>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</si>
  <si>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</si>
  <si>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</si>
  <si>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</si>
  <si>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</si>
  <si>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</si>
  <si>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</si>
  <si>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</si>
  <si>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</si>
  <si>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</si>
  <si>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</si>
  <si>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</si>
  <si>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</si>
  <si>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</si>
  <si>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</si>
  <si>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</si>
  <si>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</si>
  <si>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</si>
  <si>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</si>
  <si>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</si>
  <si>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</si>
  <si>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</si>
  <si>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</si>
  <si>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</si>
  <si>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</si>
  <si>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</si>
  <si>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</si>
  <si>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</si>
  <si>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</si>
  <si>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</si>
  <si>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</si>
  <si>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</si>
  <si>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</si>
  <si>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</si>
  <si>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</si>
  <si>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</si>
  <si>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</si>
  <si>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</si>
  <si>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</si>
  <si>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</si>
  <si>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</si>
  <si>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</si>
  <si>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</si>
  <si>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</si>
  <si>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</si>
  <si>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</si>
  <si>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</si>
  <si>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</si>
  <si>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</si>
  <si>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</si>
  <si>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</si>
  <si>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</si>
  <si>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</si>
  <si>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</t>
  </si>
  <si>
    <t>3295</t>
  </si>
  <si>
    <t>PRISTOJBE I NAKNADE</t>
  </si>
  <si>
    <t>3296</t>
  </si>
  <si>
    <t>TROŠKOVI SUD.POSTUPAKA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</si>
  <si>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</si>
  <si>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</si>
  <si>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</si>
  <si>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</si>
  <si>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</si>
  <si>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</si>
  <si>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</si>
  <si>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</si>
  <si>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</si>
  <si>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</si>
  <si>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</si>
  <si>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</si>
  <si>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</si>
  <si>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</si>
  <si>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</si>
  <si>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</si>
  <si>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</si>
  <si>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</si>
  <si>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</si>
  <si>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</si>
  <si>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</si>
  <si>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</si>
  <si>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</si>
  <si>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</si>
  <si>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</si>
  <si>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</si>
  <si>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</si>
  <si>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1 Opći prihodi i primici</t>
  </si>
  <si>
    <t>11 Opći prihodi i primici</t>
  </si>
  <si>
    <t>3 Vlastiti prihodi</t>
  </si>
  <si>
    <t>31 Vlastiti prihodi</t>
  </si>
  <si>
    <t>3 Javni red i sigurnost</t>
  </si>
  <si>
    <t>0330 Sudovi</t>
  </si>
  <si>
    <t>109 Ministarstvo pravosuđa i uprave</t>
  </si>
  <si>
    <t>30 Visoki upravni sud Republike Hrvatske</t>
  </si>
  <si>
    <t>20639 VISOKI UPRAVNI SUD Republike Hrvatske</t>
  </si>
  <si>
    <t>2803 Vođenje sudskih postupaka</t>
  </si>
  <si>
    <t>11</t>
  </si>
  <si>
    <t>A633000</t>
  </si>
  <si>
    <t>Vođenje sudskih postupaka iz nadležnosti Visokog upravnog suda Republike Hrvatske</t>
  </si>
  <si>
    <t>TEKUĆI PLAN  2024.*</t>
  </si>
  <si>
    <t>IZVRŠENJE 1.-6.2024.*</t>
  </si>
  <si>
    <t xml:space="preserve">INDEKS**
</t>
  </si>
  <si>
    <t>Opći prihodi i primici</t>
  </si>
  <si>
    <t>Vlastiti prihodi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</si>
</sst>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;[Red]0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7" fillId="0" borderId="0"/>
    <xf numFmtId="0" fontId="7" fillId="0" borderId="0"/>
  </cellStyleXfs>
  <cellXfs count="123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3" fontId="17" fillId="0" borderId="3" xfId="2" applyFont="1" applyBorder="1" applyAlignment="1">
      <alignment horizontal="left"/>
    </xf>
    <xf numFmtId="43" fontId="17" fillId="0" borderId="3" xfId="0" applyNumberFormat="1" applyFont="1" applyBorder="1"/>
    <xf numFmtId="43" fontId="18" fillId="0" borderId="0" xfId="2" applyFont="1" applyBorder="1"/>
    <xf numFmtId="43" fontId="18" fillId="0" borderId="0" xfId="2" applyFont="1"/>
    <xf numFmtId="0" fontId="17" fillId="0" borderId="3" xfId="2" applyNumberFormat="1" applyFont="1" applyBorder="1" applyAlignment="1">
      <alignment horizontal="left"/>
    </xf>
    <xf numFmtId="43" fontId="9" fillId="0" borderId="3" xfId="2" applyFont="1" applyBorder="1"/>
    <xf numFmtId="43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43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4" fontId="17" fillId="5" borderId="6" xfId="2" applyNumberFormat="1" applyFont="1" applyFill="1" applyBorder="1" applyAlignment="1"/>
    <xf numFmtId="164" fontId="17" fillId="0" borderId="7" xfId="2" applyNumberFormat="1" applyFont="1" applyBorder="1" applyAlignment="1">
      <alignment horizontal="center"/>
    </xf>
    <xf numFmtId="164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43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43" fontId="20" fillId="8" borderId="13" xfId="2" applyFont="1" applyFill="1" applyBorder="1" applyAlignment="1">
      <alignment horizontal="left" wrapText="1"/>
    </xf>
    <xf numFmtId="0" fontId="18" fillId="0" borderId="0" xfId="3" applyFont="1"/>
    <xf numFmtId="43" fontId="18" fillId="0" borderId="3" xfId="2" applyFont="1" applyBorder="1" applyAlignment="1">
      <alignment horizontal="center"/>
    </xf>
    <xf numFmtId="43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29"/>
  <sheetViews>
    <sheetView tabSelected="1" workbookViewId="0">
      <selection activeCell="J27" sqref="J27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96" t="s">
        <v>41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20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95" t="s">
        <v>4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19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95" t="s">
        <v>24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18"/>
    </row>
    <row r="6" spans="2:13" ht="18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107" t="s">
        <v>31</v>
      </c>
      <c r="C7" s="107"/>
      <c r="D7" s="107"/>
      <c r="E7" s="107"/>
      <c r="F7" s="107"/>
      <c r="G7" s="5"/>
      <c r="H7" s="6"/>
      <c r="I7" s="6"/>
      <c r="J7" s="6"/>
      <c r="K7" s="22"/>
      <c r="L7" s="22"/>
    </row>
    <row r="8" spans="2:13" ht="25.5" x14ac:dyDescent="0.25">
      <c r="B8" s="104" t="s">
        <v>3</v>
      </c>
      <c r="C8" s="104"/>
      <c r="D8" s="104"/>
      <c r="E8" s="104"/>
      <c r="F8" s="104"/>
      <c r="G8" s="21" t="s">
        <v>42</v>
      </c>
      <c r="H8" s="21" t="s">
        <v>43</v>
      </c>
      <c r="I8" s="21" t="s">
        <v>44</v>
      </c>
      <c r="J8" s="21" t="s">
        <v>45</v>
      </c>
      <c r="K8" s="21" t="s">
        <v>6</v>
      </c>
      <c r="L8" s="21" t="s">
        <v>22</v>
      </c>
    </row>
    <row r="9" spans="2:13" x14ac:dyDescent="0.25">
      <c r="B9" s="105">
        <v>1</v>
      </c>
      <c r="C9" s="105"/>
      <c r="D9" s="105"/>
      <c r="E9" s="105"/>
      <c r="F9" s="106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x14ac:dyDescent="0.25">
      <c r="B10" s="100" t="s">
        <v>8</v>
      </c>
      <c r="C10" s="101"/>
      <c r="D10" s="101"/>
      <c r="E10" s="101"/>
      <c r="F10" s="102"/>
      <c r="G10" s="85">
        <v>1266466.1100000001</v>
      </c>
      <c r="H10" s="86">
        <v>2958569</v>
      </c>
      <c r="I10" s="86">
        <v>2958569</v>
      </c>
      <c r="J10" s="86">
        <v>1664512.82</v>
      </c>
      <c r="K10" s="86"/>
      <c r="L10" s="86"/>
    </row>
    <row r="11" spans="2:13" x14ac:dyDescent="0.25">
      <c r="B11" s="103" t="s">
        <v>7</v>
      </c>
      <c r="C11" s="102"/>
      <c r="D11" s="102"/>
      <c r="E11" s="102"/>
      <c r="F11" s="102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x14ac:dyDescent="0.25">
      <c r="B12" s="97" t="s">
        <v>0</v>
      </c>
      <c r="C12" s="98"/>
      <c r="D12" s="98"/>
      <c r="E12" s="98"/>
      <c r="F12" s="99"/>
      <c r="G12" s="87">
        <f>G10+G11</f>
        <v>1266466.1100000001</v>
      </c>
      <c r="H12" s="87">
        <f t="shared" ref="H12:J12" si="0">H10+H11</f>
        <v>2958569</v>
      </c>
      <c r="I12" s="87">
        <f t="shared" si="0"/>
        <v>2958569</v>
      </c>
      <c r="J12" s="87">
        <f t="shared" si="0"/>
        <v>1664512.82</v>
      </c>
      <c r="K12" s="88">
        <f>J12/G12*100</f>
        <v>131.42971666253271</v>
      </c>
      <c r="L12" s="88">
        <f>J12/I12*100</f>
        <v>56.260740243002616</v>
      </c>
    </row>
    <row r="13" spans="2:13" x14ac:dyDescent="0.25">
      <c r="B13" s="113" t="s">
        <v>9</v>
      </c>
      <c r="C13" s="101"/>
      <c r="D13" s="101"/>
      <c r="E13" s="101"/>
      <c r="F13" s="101"/>
      <c r="G13" s="89">
        <v>1264279.6000000001</v>
      </c>
      <c r="H13" s="86">
        <v>2944732</v>
      </c>
      <c r="I13" s="86">
        <v>2944732</v>
      </c>
      <c r="J13" s="86">
        <v>1662302.27</v>
      </c>
      <c r="K13" s="86"/>
      <c r="L13" s="86"/>
    </row>
    <row r="14" spans="2:13" x14ac:dyDescent="0.25">
      <c r="B14" s="103" t="s">
        <v>10</v>
      </c>
      <c r="C14" s="102"/>
      <c r="D14" s="102"/>
      <c r="E14" s="102"/>
      <c r="F14" s="102"/>
      <c r="G14" s="85">
        <v>2486.29</v>
      </c>
      <c r="H14" s="86">
        <v>13938</v>
      </c>
      <c r="I14" s="86">
        <v>13938</v>
      </c>
      <c r="J14" s="86">
        <v>2239.84</v>
      </c>
      <c r="K14" s="86"/>
      <c r="L14" s="86"/>
    </row>
    <row r="15" spans="2:13" x14ac:dyDescent="0.25">
      <c r="B15" s="14" t="s">
        <v>1</v>
      </c>
      <c r="C15" s="15"/>
      <c r="D15" s="15"/>
      <c r="E15" s="15"/>
      <c r="F15" s="15"/>
      <c r="G15" s="87">
        <f>G13+G14</f>
        <v>1266765.8900000001</v>
      </c>
      <c r="H15" s="87">
        <f t="shared" ref="H15:J15" si="1">H13+H14</f>
        <v>2958670</v>
      </c>
      <c r="I15" s="87">
        <f t="shared" si="1"/>
        <v>2958670</v>
      </c>
      <c r="J15" s="87">
        <f t="shared" si="1"/>
        <v>1664542.11</v>
      </c>
      <c r="K15" s="88">
        <f>J15/G15*100</f>
        <v>131.40092602272389</v>
      </c>
      <c r="L15" s="88">
        <f>J15/I15*100</f>
        <v>56.259809644198199</v>
      </c>
    </row>
    <row r="16" spans="2:13" x14ac:dyDescent="0.25">
      <c r="B16" s="112" t="s">
        <v>2</v>
      </c>
      <c r="C16" s="98"/>
      <c r="D16" s="98"/>
      <c r="E16" s="98"/>
      <c r="F16" s="98"/>
      <c r="G16" s="90">
        <f>G12-G15</f>
        <v>-299.78000000002794</v>
      </c>
      <c r="H16" s="90">
        <f t="shared" ref="H16:J16" si="2">H12-H15</f>
        <v>-101</v>
      </c>
      <c r="I16" s="90">
        <f t="shared" si="2"/>
        <v>-101</v>
      </c>
      <c r="J16" s="90">
        <f t="shared" si="2"/>
        <v>-29.290000000037253</v>
      </c>
      <c r="K16" s="88">
        <f>J16/G16*100</f>
        <v>9.7704983654795257</v>
      </c>
      <c r="L16" s="88">
        <f>J16/I16*100</f>
        <v>29.000000000036884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07" t="s">
        <v>28</v>
      </c>
      <c r="C18" s="107"/>
      <c r="D18" s="107"/>
      <c r="E18" s="107"/>
      <c r="F18" s="107"/>
      <c r="G18" s="7"/>
      <c r="H18" s="7"/>
      <c r="I18" s="7"/>
      <c r="J18" s="7"/>
      <c r="K18" s="1"/>
      <c r="L18" s="1"/>
      <c r="M18" s="1"/>
    </row>
    <row r="19" spans="1:49" ht="25.5" x14ac:dyDescent="0.25">
      <c r="B19" s="104" t="s">
        <v>3</v>
      </c>
      <c r="C19" s="104"/>
      <c r="D19" s="104"/>
      <c r="E19" s="104"/>
      <c r="F19" s="104"/>
      <c r="G19" s="21" t="s">
        <v>42</v>
      </c>
      <c r="H19" s="2" t="s">
        <v>43</v>
      </c>
      <c r="I19" s="2" t="s">
        <v>44</v>
      </c>
      <c r="J19" s="2" t="s">
        <v>45</v>
      </c>
      <c r="K19" s="2" t="s">
        <v>6</v>
      </c>
      <c r="L19" s="2" t="s">
        <v>22</v>
      </c>
    </row>
    <row r="20" spans="1:49" x14ac:dyDescent="0.25">
      <c r="B20" s="108">
        <v>1</v>
      </c>
      <c r="C20" s="109"/>
      <c r="D20" s="109"/>
      <c r="E20" s="109"/>
      <c r="F20" s="109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100" t="s">
        <v>11</v>
      </c>
      <c r="C21" s="110"/>
      <c r="D21" s="110"/>
      <c r="E21" s="110"/>
      <c r="F21" s="110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x14ac:dyDescent="0.25">
      <c r="B22" s="100" t="s">
        <v>12</v>
      </c>
      <c r="C22" s="101"/>
      <c r="D22" s="101"/>
      <c r="E22" s="101"/>
      <c r="F22" s="101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15" customHeight="1" x14ac:dyDescent="0.25">
      <c r="B23" s="114" t="s">
        <v>23</v>
      </c>
      <c r="C23" s="115"/>
      <c r="D23" s="115"/>
      <c r="E23" s="115"/>
      <c r="F23" s="116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25">
      <c r="A24"/>
      <c r="B24" s="100" t="s">
        <v>5</v>
      </c>
      <c r="C24" s="101"/>
      <c r="D24" s="101"/>
      <c r="E24" s="101"/>
      <c r="F24" s="101"/>
      <c r="G24" s="89">
        <v>0</v>
      </c>
      <c r="H24" s="86">
        <v>0</v>
      </c>
      <c r="I24" s="86">
        <v>0</v>
      </c>
      <c r="J24" s="86">
        <v>0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100" t="s">
        <v>27</v>
      </c>
      <c r="C25" s="101"/>
      <c r="D25" s="101"/>
      <c r="E25" s="101"/>
      <c r="F25" s="101"/>
      <c r="G25" s="89">
        <v>0</v>
      </c>
      <c r="H25" s="86">
        <v>0</v>
      </c>
      <c r="I25" s="86">
        <v>0</v>
      </c>
      <c r="J25" s="86">
        <v>0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25">
      <c r="A26" s="35"/>
      <c r="B26" s="114" t="s">
        <v>29</v>
      </c>
      <c r="C26" s="115"/>
      <c r="D26" s="115"/>
      <c r="E26" s="115"/>
      <c r="F26" s="116"/>
      <c r="G26" s="94">
        <v>0</v>
      </c>
      <c r="H26" s="94">
        <f t="shared" ref="H26:I26" si="4">H24+H25</f>
        <v>0</v>
      </c>
      <c r="I26" s="94">
        <f t="shared" si="4"/>
        <v>0</v>
      </c>
      <c r="J26" s="94">
        <v>0</v>
      </c>
      <c r="K26" s="93" t="e">
        <f>J26/G26*100</f>
        <v>#DIV/0!</v>
      </c>
      <c r="L26" s="93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11" t="s">
        <v>30</v>
      </c>
      <c r="C27" s="111"/>
      <c r="D27" s="111"/>
      <c r="E27" s="111"/>
      <c r="F27" s="111"/>
      <c r="G27" s="94">
        <f>G16+G26</f>
        <v>-299.78000000002794</v>
      </c>
      <c r="H27" s="94">
        <f t="shared" ref="H27:J27" si="5">H16+H26</f>
        <v>-101</v>
      </c>
      <c r="I27" s="94">
        <f t="shared" si="5"/>
        <v>-101</v>
      </c>
      <c r="J27" s="94">
        <f t="shared" si="5"/>
        <v>-29.290000000037253</v>
      </c>
      <c r="K27" s="93">
        <f>J27/G27*100</f>
        <v>9.7704983654795257</v>
      </c>
      <c r="L27" s="93">
        <f>J27/I27*100</f>
        <v>29.000000000036884</v>
      </c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mergeCells count="22">
    <mergeCell ref="B27:F27"/>
    <mergeCell ref="B14:F14"/>
    <mergeCell ref="B16:F16"/>
    <mergeCell ref="B13:F13"/>
    <mergeCell ref="B26:F26"/>
    <mergeCell ref="B23:F23"/>
    <mergeCell ref="B24:F24"/>
    <mergeCell ref="B25:F25"/>
    <mergeCell ref="B5:L5"/>
    <mergeCell ref="B3:L3"/>
    <mergeCell ref="B1:L1"/>
    <mergeCell ref="B12:F12"/>
    <mergeCell ref="B22:F22"/>
    <mergeCell ref="B10:F10"/>
    <mergeCell ref="B11:F11"/>
    <mergeCell ref="B8:F8"/>
    <mergeCell ref="B9:F9"/>
    <mergeCell ref="B7:F7"/>
    <mergeCell ref="B18:F18"/>
    <mergeCell ref="B19:F19"/>
    <mergeCell ref="B20:F20"/>
    <mergeCell ref="B21:F21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75"/>
  <sheetViews>
    <sheetView zoomScale="90" zoomScaleNormal="90" workbookViewId="0">
      <selection activeCell="G37" sqref="G3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5" t="s">
        <v>4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95" t="s">
        <v>26</v>
      </c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95" t="s">
        <v>15</v>
      </c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17" t="s">
        <v>3</v>
      </c>
      <c r="C8" s="118"/>
      <c r="D8" s="118"/>
      <c r="E8" s="118"/>
      <c r="F8" s="119"/>
      <c r="G8" s="28" t="s">
        <v>46</v>
      </c>
      <c r="H8" s="28" t="s">
        <v>43</v>
      </c>
      <c r="I8" s="28" t="s">
        <v>44</v>
      </c>
      <c r="J8" s="28" t="s">
        <v>47</v>
      </c>
      <c r="K8" s="28" t="s">
        <v>6</v>
      </c>
      <c r="L8" s="28" t="s">
        <v>22</v>
      </c>
    </row>
    <row r="9" spans="2:12" x14ac:dyDescent="0.25">
      <c r="B9" s="120">
        <v>1</v>
      </c>
      <c r="C9" s="121"/>
      <c r="D9" s="121"/>
      <c r="E9" s="121"/>
      <c r="F9" s="122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5"/>
      <c r="C10" s="66"/>
      <c r="D10" s="67"/>
      <c r="E10" s="68"/>
      <c r="F10" s="60" t="s">
        <v>38</v>
      </c>
      <c r="G10" s="65">
        <f>G11</f>
        <v>1266466.1100000001</v>
      </c>
      <c r="H10" s="65">
        <f>H11</f>
        <v>2958569</v>
      </c>
      <c r="I10" s="65">
        <f>I11</f>
        <v>2958569</v>
      </c>
      <c r="J10" s="65">
        <f>J11</f>
        <v>1664512.82</v>
      </c>
      <c r="K10" s="69">
        <f t="shared" ref="K10:K18" si="0">(J10*100)/G10</f>
        <v>131.42971666253271</v>
      </c>
      <c r="L10" s="69">
        <f t="shared" ref="L10:L18" si="1">(J10*100)/I10</f>
        <v>56.260740243002616</v>
      </c>
    </row>
    <row r="11" spans="2:12" x14ac:dyDescent="0.25">
      <c r="B11" s="65" t="s">
        <v>50</v>
      </c>
      <c r="C11" s="65"/>
      <c r="D11" s="65"/>
      <c r="E11" s="65"/>
      <c r="F11" s="65" t="s">
        <v>51</v>
      </c>
      <c r="G11" s="65">
        <f>G12+G15</f>
        <v>1266466.1100000001</v>
      </c>
      <c r="H11" s="65">
        <f>H12+H15</f>
        <v>2958569</v>
      </c>
      <c r="I11" s="65">
        <f>I12+I15</f>
        <v>2958569</v>
      </c>
      <c r="J11" s="65">
        <f>J12+J15</f>
        <v>1664512.82</v>
      </c>
      <c r="K11" s="65">
        <f t="shared" si="0"/>
        <v>131.42971666253271</v>
      </c>
      <c r="L11" s="65">
        <f t="shared" si="1"/>
        <v>56.260740243002616</v>
      </c>
    </row>
    <row r="12" spans="2:12" x14ac:dyDescent="0.25">
      <c r="B12" s="65"/>
      <c r="C12" s="65" t="s">
        <v>52</v>
      </c>
      <c r="D12" s="65"/>
      <c r="E12" s="65"/>
      <c r="F12" s="65" t="s">
        <v>53</v>
      </c>
      <c r="G12" s="65">
        <f t="shared" ref="G12:J13" si="2">G13</f>
        <v>1881.1</v>
      </c>
      <c r="H12" s="65">
        <f t="shared" si="2"/>
        <v>5699</v>
      </c>
      <c r="I12" s="65">
        <f t="shared" si="2"/>
        <v>5699</v>
      </c>
      <c r="J12" s="65">
        <f t="shared" si="2"/>
        <v>2442.71</v>
      </c>
      <c r="K12" s="65">
        <f t="shared" si="0"/>
        <v>129.85540375312317</v>
      </c>
      <c r="L12" s="65">
        <f t="shared" si="1"/>
        <v>42.862081066853833</v>
      </c>
    </row>
    <row r="13" spans="2:12" x14ac:dyDescent="0.25">
      <c r="B13" s="65"/>
      <c r="C13" s="65"/>
      <c r="D13" s="65" t="s">
        <v>54</v>
      </c>
      <c r="E13" s="65"/>
      <c r="F13" s="65" t="s">
        <v>55</v>
      </c>
      <c r="G13" s="65">
        <f t="shared" si="2"/>
        <v>1881.1</v>
      </c>
      <c r="H13" s="65">
        <f t="shared" si="2"/>
        <v>5699</v>
      </c>
      <c r="I13" s="65">
        <f t="shared" si="2"/>
        <v>5699</v>
      </c>
      <c r="J13" s="65">
        <f t="shared" si="2"/>
        <v>2442.71</v>
      </c>
      <c r="K13" s="65">
        <f t="shared" si="0"/>
        <v>129.85540375312317</v>
      </c>
      <c r="L13" s="65">
        <f t="shared" si="1"/>
        <v>42.862081066853833</v>
      </c>
    </row>
    <row r="14" spans="2:12" x14ac:dyDescent="0.25">
      <c r="B14" s="66"/>
      <c r="C14" s="66"/>
      <c r="D14" s="66"/>
      <c r="E14" s="66" t="s">
        <v>56</v>
      </c>
      <c r="F14" s="66" t="s">
        <v>57</v>
      </c>
      <c r="G14" s="66">
        <v>1881.1</v>
      </c>
      <c r="H14" s="66">
        <v>5699</v>
      </c>
      <c r="I14" s="66">
        <v>5699</v>
      </c>
      <c r="J14" s="66">
        <v>2442.71</v>
      </c>
      <c r="K14" s="66">
        <f t="shared" si="0"/>
        <v>129.85540375312317</v>
      </c>
      <c r="L14" s="66">
        <f t="shared" si="1"/>
        <v>42.862081066853833</v>
      </c>
    </row>
    <row r="15" spans="2:12" x14ac:dyDescent="0.25">
      <c r="B15" s="65"/>
      <c r="C15" s="65" t="s">
        <v>58</v>
      </c>
      <c r="D15" s="65"/>
      <c r="E15" s="65"/>
      <c r="F15" s="65" t="s">
        <v>59</v>
      </c>
      <c r="G15" s="65">
        <f>G16</f>
        <v>1264585.01</v>
      </c>
      <c r="H15" s="65">
        <f>H16</f>
        <v>2952870</v>
      </c>
      <c r="I15" s="65">
        <f>I16</f>
        <v>2952870</v>
      </c>
      <c r="J15" s="65">
        <f>J16</f>
        <v>1662070.11</v>
      </c>
      <c r="K15" s="65">
        <f t="shared" si="0"/>
        <v>131.43205849008126</v>
      </c>
      <c r="L15" s="65">
        <f t="shared" si="1"/>
        <v>56.28659947779618</v>
      </c>
    </row>
    <row r="16" spans="2:12" x14ac:dyDescent="0.25">
      <c r="B16" s="65"/>
      <c r="C16" s="65"/>
      <c r="D16" s="65" t="s">
        <v>60</v>
      </c>
      <c r="E16" s="65"/>
      <c r="F16" s="65" t="s">
        <v>61</v>
      </c>
      <c r="G16" s="65">
        <f>G17+G18</f>
        <v>1264585.01</v>
      </c>
      <c r="H16" s="65">
        <f>H17+H18</f>
        <v>2952870</v>
      </c>
      <c r="I16" s="65">
        <f>I17+I18</f>
        <v>2952870</v>
      </c>
      <c r="J16" s="65">
        <f>J17+J18</f>
        <v>1662070.11</v>
      </c>
      <c r="K16" s="65">
        <f t="shared" si="0"/>
        <v>131.43205849008126</v>
      </c>
      <c r="L16" s="65">
        <f t="shared" si="1"/>
        <v>56.28659947779618</v>
      </c>
    </row>
    <row r="17" spans="2:12" x14ac:dyDescent="0.25">
      <c r="B17" s="66"/>
      <c r="C17" s="66"/>
      <c r="D17" s="66"/>
      <c r="E17" s="66" t="s">
        <v>62</v>
      </c>
      <c r="F17" s="66" t="s">
        <v>63</v>
      </c>
      <c r="G17" s="66">
        <v>1262098.72</v>
      </c>
      <c r="H17" s="66">
        <v>2938932</v>
      </c>
      <c r="I17" s="66">
        <v>2938932</v>
      </c>
      <c r="J17" s="66">
        <v>1659830.27</v>
      </c>
      <c r="K17" s="66">
        <f t="shared" si="0"/>
        <v>131.51350553623888</v>
      </c>
      <c r="L17" s="66">
        <f t="shared" si="1"/>
        <v>56.477328158664442</v>
      </c>
    </row>
    <row r="18" spans="2:12" x14ac:dyDescent="0.25">
      <c r="B18" s="66"/>
      <c r="C18" s="66"/>
      <c r="D18" s="66"/>
      <c r="E18" s="66" t="s">
        <v>64</v>
      </c>
      <c r="F18" s="66" t="s">
        <v>65</v>
      </c>
      <c r="G18" s="66">
        <v>2486.29</v>
      </c>
      <c r="H18" s="66">
        <v>13938</v>
      </c>
      <c r="I18" s="66">
        <v>13938</v>
      </c>
      <c r="J18" s="66">
        <v>2239.84</v>
      </c>
      <c r="K18" s="66">
        <f t="shared" si="0"/>
        <v>90.087640621166472</v>
      </c>
      <c r="L18" s="66">
        <f t="shared" si="1"/>
        <v>16.070024393743722</v>
      </c>
    </row>
    <row r="19" spans="2:12" x14ac:dyDescent="0.25">
      <c r="F19" s="35"/>
    </row>
    <row r="20" spans="2:12" x14ac:dyDescent="0.25">
      <c r="F20" s="35"/>
    </row>
    <row r="21" spans="2:12" ht="36.75" customHeight="1" x14ac:dyDescent="0.25">
      <c r="B21" s="117" t="s">
        <v>3</v>
      </c>
      <c r="C21" s="118"/>
      <c r="D21" s="118"/>
      <c r="E21" s="118"/>
      <c r="F21" s="119"/>
      <c r="G21" s="28" t="s">
        <v>46</v>
      </c>
      <c r="H21" s="28" t="s">
        <v>43</v>
      </c>
      <c r="I21" s="28" t="s">
        <v>44</v>
      </c>
      <c r="J21" s="28" t="s">
        <v>47</v>
      </c>
      <c r="K21" s="28" t="s">
        <v>6</v>
      </c>
      <c r="L21" s="28" t="s">
        <v>22</v>
      </c>
    </row>
    <row r="22" spans="2:12" x14ac:dyDescent="0.25">
      <c r="B22" s="120">
        <v>1</v>
      </c>
      <c r="C22" s="121"/>
      <c r="D22" s="121"/>
      <c r="E22" s="121"/>
      <c r="F22" s="122"/>
      <c r="G22" s="30">
        <v>2</v>
      </c>
      <c r="H22" s="30">
        <v>3</v>
      </c>
      <c r="I22" s="30">
        <v>4</v>
      </c>
      <c r="J22" s="30">
        <v>5</v>
      </c>
      <c r="K22" s="30" t="s">
        <v>13</v>
      </c>
      <c r="L22" s="30" t="s">
        <v>14</v>
      </c>
    </row>
    <row r="23" spans="2:12" x14ac:dyDescent="0.25">
      <c r="B23" s="65"/>
      <c r="C23" s="66"/>
      <c r="D23" s="67"/>
      <c r="E23" s="68"/>
      <c r="F23" s="8" t="s">
        <v>21</v>
      </c>
      <c r="G23" s="65">
        <f>G24+G67</f>
        <v>1266765.8899999999</v>
      </c>
      <c r="H23" s="65">
        <f>H24+H67</f>
        <v>2958670</v>
      </c>
      <c r="I23" s="65">
        <f>I24+I67</f>
        <v>2958670</v>
      </c>
      <c r="J23" s="65">
        <f>J24+J67</f>
        <v>1664542.1100000003</v>
      </c>
      <c r="K23" s="70">
        <f t="shared" ref="K23:K54" si="3">(J23*100)/G23</f>
        <v>131.40092602272392</v>
      </c>
      <c r="L23" s="70">
        <f t="shared" ref="L23:L54" si="4">(J23*100)/I23</f>
        <v>56.259809644198235</v>
      </c>
    </row>
    <row r="24" spans="2:12" x14ac:dyDescent="0.25">
      <c r="B24" s="65" t="s">
        <v>66</v>
      </c>
      <c r="C24" s="65"/>
      <c r="D24" s="65"/>
      <c r="E24" s="65"/>
      <c r="F24" s="65" t="s">
        <v>67</v>
      </c>
      <c r="G24" s="65">
        <f>G25+G33+G62</f>
        <v>1264279.5999999999</v>
      </c>
      <c r="H24" s="65">
        <f>H25+H33+H62</f>
        <v>2944732</v>
      </c>
      <c r="I24" s="65">
        <f>I25+I33+I62</f>
        <v>2944732</v>
      </c>
      <c r="J24" s="65">
        <f>J25+J33+J62</f>
        <v>1662302.2700000003</v>
      </c>
      <c r="K24" s="65">
        <f t="shared" si="3"/>
        <v>131.48217134880611</v>
      </c>
      <c r="L24" s="65">
        <f t="shared" si="4"/>
        <v>56.450035860648782</v>
      </c>
    </row>
    <row r="25" spans="2:12" x14ac:dyDescent="0.25">
      <c r="B25" s="65"/>
      <c r="C25" s="65" t="s">
        <v>68</v>
      </c>
      <c r="D25" s="65"/>
      <c r="E25" s="65"/>
      <c r="F25" s="65" t="s">
        <v>69</v>
      </c>
      <c r="G25" s="65">
        <f>G26+G29+G31</f>
        <v>1153721.3399999999</v>
      </c>
      <c r="H25" s="65">
        <f>H26+H29+H31</f>
        <v>2668783</v>
      </c>
      <c r="I25" s="65">
        <f>I26+I29+I31</f>
        <v>2668783</v>
      </c>
      <c r="J25" s="65">
        <f>J26+J29+J31</f>
        <v>1546919.36</v>
      </c>
      <c r="K25" s="65">
        <f t="shared" si="3"/>
        <v>134.08084832685856</v>
      </c>
      <c r="L25" s="65">
        <f t="shared" si="4"/>
        <v>57.963474737361558</v>
      </c>
    </row>
    <row r="26" spans="2:12" x14ac:dyDescent="0.25">
      <c r="B26" s="65"/>
      <c r="C26" s="65"/>
      <c r="D26" s="65" t="s">
        <v>70</v>
      </c>
      <c r="E26" s="65"/>
      <c r="F26" s="65" t="s">
        <v>71</v>
      </c>
      <c r="G26" s="65">
        <f>G27+G28</f>
        <v>971717.19</v>
      </c>
      <c r="H26" s="65">
        <f>H27+H28</f>
        <v>2224881</v>
      </c>
      <c r="I26" s="65">
        <f>I27+I28</f>
        <v>2224881</v>
      </c>
      <c r="J26" s="65">
        <f>J27+J28</f>
        <v>1294852.6000000001</v>
      </c>
      <c r="K26" s="65">
        <f t="shared" si="3"/>
        <v>133.25405923919081</v>
      </c>
      <c r="L26" s="65">
        <f t="shared" si="4"/>
        <v>58.198735123361651</v>
      </c>
    </row>
    <row r="27" spans="2:12" x14ac:dyDescent="0.25">
      <c r="B27" s="66"/>
      <c r="C27" s="66"/>
      <c r="D27" s="66"/>
      <c r="E27" s="66" t="s">
        <v>72</v>
      </c>
      <c r="F27" s="66" t="s">
        <v>73</v>
      </c>
      <c r="G27" s="66">
        <v>971614.6</v>
      </c>
      <c r="H27" s="66">
        <v>2221881</v>
      </c>
      <c r="I27" s="66">
        <v>2221881</v>
      </c>
      <c r="J27" s="66">
        <v>1291551.5900000001</v>
      </c>
      <c r="K27" s="66">
        <f t="shared" si="3"/>
        <v>132.92838436145362</v>
      </c>
      <c r="L27" s="66">
        <f t="shared" si="4"/>
        <v>58.128747219135498</v>
      </c>
    </row>
    <row r="28" spans="2:12" x14ac:dyDescent="0.25">
      <c r="B28" s="66"/>
      <c r="C28" s="66"/>
      <c r="D28" s="66"/>
      <c r="E28" s="66" t="s">
        <v>74</v>
      </c>
      <c r="F28" s="66" t="s">
        <v>75</v>
      </c>
      <c r="G28" s="66">
        <v>102.59</v>
      </c>
      <c r="H28" s="66">
        <v>3000</v>
      </c>
      <c r="I28" s="66">
        <v>3000</v>
      </c>
      <c r="J28" s="66">
        <v>3301.01</v>
      </c>
      <c r="K28" s="66">
        <f t="shared" si="3"/>
        <v>3217.6722877473435</v>
      </c>
      <c r="L28" s="66">
        <f t="shared" si="4"/>
        <v>110.03366666666666</v>
      </c>
    </row>
    <row r="29" spans="2:12" x14ac:dyDescent="0.25">
      <c r="B29" s="65"/>
      <c r="C29" s="65"/>
      <c r="D29" s="65" t="s">
        <v>76</v>
      </c>
      <c r="E29" s="65"/>
      <c r="F29" s="65" t="s">
        <v>77</v>
      </c>
      <c r="G29" s="65">
        <f>G30</f>
        <v>23814.83</v>
      </c>
      <c r="H29" s="65">
        <f>H30</f>
        <v>76902</v>
      </c>
      <c r="I29" s="65">
        <f>I30</f>
        <v>76902</v>
      </c>
      <c r="J29" s="65">
        <f>J30</f>
        <v>41356.58</v>
      </c>
      <c r="K29" s="65">
        <f t="shared" si="3"/>
        <v>173.65893436988631</v>
      </c>
      <c r="L29" s="65">
        <f t="shared" si="4"/>
        <v>53.778289251254847</v>
      </c>
    </row>
    <row r="30" spans="2:12" x14ac:dyDescent="0.25">
      <c r="B30" s="66"/>
      <c r="C30" s="66"/>
      <c r="D30" s="66"/>
      <c r="E30" s="66" t="s">
        <v>78</v>
      </c>
      <c r="F30" s="66" t="s">
        <v>77</v>
      </c>
      <c r="G30" s="66">
        <v>23814.83</v>
      </c>
      <c r="H30" s="66">
        <v>76902</v>
      </c>
      <c r="I30" s="66">
        <v>76902</v>
      </c>
      <c r="J30" s="66">
        <v>41356.58</v>
      </c>
      <c r="K30" s="66">
        <f t="shared" si="3"/>
        <v>173.65893436988631</v>
      </c>
      <c r="L30" s="66">
        <f t="shared" si="4"/>
        <v>53.778289251254847</v>
      </c>
    </row>
    <row r="31" spans="2:12" x14ac:dyDescent="0.25">
      <c r="B31" s="65"/>
      <c r="C31" s="65"/>
      <c r="D31" s="65" t="s">
        <v>79</v>
      </c>
      <c r="E31" s="65"/>
      <c r="F31" s="65" t="s">
        <v>80</v>
      </c>
      <c r="G31" s="65">
        <f>G32</f>
        <v>158189.32</v>
      </c>
      <c r="H31" s="65">
        <f>H32</f>
        <v>367000</v>
      </c>
      <c r="I31" s="65">
        <f>I32</f>
        <v>367000</v>
      </c>
      <c r="J31" s="65">
        <f>J32</f>
        <v>210710.18</v>
      </c>
      <c r="K31" s="65">
        <f t="shared" si="3"/>
        <v>133.20126794906255</v>
      </c>
      <c r="L31" s="65">
        <f t="shared" si="4"/>
        <v>57.414217983651227</v>
      </c>
    </row>
    <row r="32" spans="2:12" x14ac:dyDescent="0.25">
      <c r="B32" s="66"/>
      <c r="C32" s="66"/>
      <c r="D32" s="66"/>
      <c r="E32" s="66" t="s">
        <v>81</v>
      </c>
      <c r="F32" s="66" t="s">
        <v>82</v>
      </c>
      <c r="G32" s="66">
        <v>158189.32</v>
      </c>
      <c r="H32" s="66">
        <v>367000</v>
      </c>
      <c r="I32" s="66">
        <v>367000</v>
      </c>
      <c r="J32" s="66">
        <v>210710.18</v>
      </c>
      <c r="K32" s="66">
        <f t="shared" si="3"/>
        <v>133.20126794906255</v>
      </c>
      <c r="L32" s="66">
        <f t="shared" si="4"/>
        <v>57.414217983651227</v>
      </c>
    </row>
    <row r="33" spans="2:12" x14ac:dyDescent="0.25">
      <c r="B33" s="65"/>
      <c r="C33" s="65" t="s">
        <v>83</v>
      </c>
      <c r="D33" s="65"/>
      <c r="E33" s="65"/>
      <c r="F33" s="65" t="s">
        <v>84</v>
      </c>
      <c r="G33" s="65">
        <f>G34+G38+G45+G55</f>
        <v>109807.97000000002</v>
      </c>
      <c r="H33" s="65">
        <f>H34+H38+H45+H55</f>
        <v>274090</v>
      </c>
      <c r="I33" s="65">
        <f>I34+I38+I45+I55</f>
        <v>274090</v>
      </c>
      <c r="J33" s="65">
        <f>J34+J38+J45+J55</f>
        <v>114852.6</v>
      </c>
      <c r="K33" s="65">
        <f t="shared" si="3"/>
        <v>104.59404722626235</v>
      </c>
      <c r="L33" s="65">
        <f t="shared" si="4"/>
        <v>41.903243460177315</v>
      </c>
    </row>
    <row r="34" spans="2:12" x14ac:dyDescent="0.25">
      <c r="B34" s="65"/>
      <c r="C34" s="65"/>
      <c r="D34" s="65" t="s">
        <v>85</v>
      </c>
      <c r="E34" s="65"/>
      <c r="F34" s="65" t="s">
        <v>86</v>
      </c>
      <c r="G34" s="65">
        <f>G35+G36+G37</f>
        <v>28394.49</v>
      </c>
      <c r="H34" s="65">
        <f>H35+H36+H37</f>
        <v>73000</v>
      </c>
      <c r="I34" s="65">
        <f>I35+I36+I37</f>
        <v>73000</v>
      </c>
      <c r="J34" s="65">
        <f>J35+J36+J37</f>
        <v>40688.85</v>
      </c>
      <c r="K34" s="65">
        <f t="shared" si="3"/>
        <v>143.29840049953353</v>
      </c>
      <c r="L34" s="65">
        <f t="shared" si="4"/>
        <v>55.738150684931504</v>
      </c>
    </row>
    <row r="35" spans="2:12" x14ac:dyDescent="0.25">
      <c r="B35" s="66"/>
      <c r="C35" s="66"/>
      <c r="D35" s="66"/>
      <c r="E35" s="66" t="s">
        <v>87</v>
      </c>
      <c r="F35" s="66" t="s">
        <v>88</v>
      </c>
      <c r="G35" s="66">
        <v>4100</v>
      </c>
      <c r="H35" s="66">
        <v>8000</v>
      </c>
      <c r="I35" s="66">
        <v>8000</v>
      </c>
      <c r="J35" s="66">
        <v>11700</v>
      </c>
      <c r="K35" s="66">
        <f t="shared" si="3"/>
        <v>285.36585365853659</v>
      </c>
      <c r="L35" s="66">
        <f t="shared" si="4"/>
        <v>146.25</v>
      </c>
    </row>
    <row r="36" spans="2:12" x14ac:dyDescent="0.25">
      <c r="B36" s="66"/>
      <c r="C36" s="66"/>
      <c r="D36" s="66"/>
      <c r="E36" s="66" t="s">
        <v>89</v>
      </c>
      <c r="F36" s="66" t="s">
        <v>90</v>
      </c>
      <c r="G36" s="66">
        <v>23994.49</v>
      </c>
      <c r="H36" s="66">
        <v>50000</v>
      </c>
      <c r="I36" s="66">
        <v>50000</v>
      </c>
      <c r="J36" s="66">
        <v>27988.85</v>
      </c>
      <c r="K36" s="66">
        <f t="shared" si="3"/>
        <v>116.64698853778512</v>
      </c>
      <c r="L36" s="66">
        <f t="shared" si="4"/>
        <v>55.977699999999999</v>
      </c>
    </row>
    <row r="37" spans="2:12" x14ac:dyDescent="0.25">
      <c r="B37" s="66"/>
      <c r="C37" s="66"/>
      <c r="D37" s="66"/>
      <c r="E37" s="66" t="s">
        <v>91</v>
      </c>
      <c r="F37" s="66" t="s">
        <v>92</v>
      </c>
      <c r="G37" s="66">
        <v>300</v>
      </c>
      <c r="H37" s="66">
        <v>15000</v>
      </c>
      <c r="I37" s="66">
        <v>15000</v>
      </c>
      <c r="J37" s="66">
        <v>1000</v>
      </c>
      <c r="K37" s="66">
        <f t="shared" si="3"/>
        <v>333.33333333333331</v>
      </c>
      <c r="L37" s="66">
        <f t="shared" si="4"/>
        <v>6.666666666666667</v>
      </c>
    </row>
    <row r="38" spans="2:12" x14ac:dyDescent="0.25">
      <c r="B38" s="65"/>
      <c r="C38" s="65"/>
      <c r="D38" s="65" t="s">
        <v>93</v>
      </c>
      <c r="E38" s="65"/>
      <c r="F38" s="65" t="s">
        <v>94</v>
      </c>
      <c r="G38" s="65">
        <f>G39+G40+G41+G42+G43+G44</f>
        <v>35807.880000000005</v>
      </c>
      <c r="H38" s="65">
        <f>H39+H40+H41+H42+H43+H44</f>
        <v>89800</v>
      </c>
      <c r="I38" s="65">
        <f>I39+I40+I41+I42+I43+I44</f>
        <v>89800</v>
      </c>
      <c r="J38" s="65">
        <f>J39+J40+J41+J42+J43+J44</f>
        <v>28772</v>
      </c>
      <c r="K38" s="65">
        <f t="shared" si="3"/>
        <v>80.351028879676747</v>
      </c>
      <c r="L38" s="65">
        <f t="shared" si="4"/>
        <v>32.040089086859687</v>
      </c>
    </row>
    <row r="39" spans="2:12" x14ac:dyDescent="0.25">
      <c r="B39" s="66"/>
      <c r="C39" s="66"/>
      <c r="D39" s="66"/>
      <c r="E39" s="66" t="s">
        <v>95</v>
      </c>
      <c r="F39" s="66" t="s">
        <v>96</v>
      </c>
      <c r="G39" s="66">
        <v>13500</v>
      </c>
      <c r="H39" s="66">
        <v>27000</v>
      </c>
      <c r="I39" s="66">
        <v>27000</v>
      </c>
      <c r="J39" s="66">
        <v>8500</v>
      </c>
      <c r="K39" s="66">
        <f t="shared" si="3"/>
        <v>62.962962962962962</v>
      </c>
      <c r="L39" s="66">
        <f t="shared" si="4"/>
        <v>31.481481481481481</v>
      </c>
    </row>
    <row r="40" spans="2:12" x14ac:dyDescent="0.25">
      <c r="B40" s="66"/>
      <c r="C40" s="66"/>
      <c r="D40" s="66"/>
      <c r="E40" s="66" t="s">
        <v>97</v>
      </c>
      <c r="F40" s="66" t="s">
        <v>98</v>
      </c>
      <c r="G40" s="66">
        <v>2180.88</v>
      </c>
      <c r="H40" s="66">
        <v>5800</v>
      </c>
      <c r="I40" s="66">
        <v>5800</v>
      </c>
      <c r="J40" s="66">
        <v>2472</v>
      </c>
      <c r="K40" s="66">
        <f t="shared" si="3"/>
        <v>113.34873995818201</v>
      </c>
      <c r="L40" s="66">
        <f t="shared" si="4"/>
        <v>42.620689655172413</v>
      </c>
    </row>
    <row r="41" spans="2:12" x14ac:dyDescent="0.25">
      <c r="B41" s="66"/>
      <c r="C41" s="66"/>
      <c r="D41" s="66"/>
      <c r="E41" s="66" t="s">
        <v>99</v>
      </c>
      <c r="F41" s="66" t="s">
        <v>100</v>
      </c>
      <c r="G41" s="66">
        <v>17000</v>
      </c>
      <c r="H41" s="66">
        <v>50000</v>
      </c>
      <c r="I41" s="66">
        <v>50000</v>
      </c>
      <c r="J41" s="66">
        <v>15000</v>
      </c>
      <c r="K41" s="66">
        <f t="shared" si="3"/>
        <v>88.235294117647058</v>
      </c>
      <c r="L41" s="66">
        <f t="shared" si="4"/>
        <v>30</v>
      </c>
    </row>
    <row r="42" spans="2:12" x14ac:dyDescent="0.25">
      <c r="B42" s="66"/>
      <c r="C42" s="66"/>
      <c r="D42" s="66"/>
      <c r="E42" s="66" t="s">
        <v>101</v>
      </c>
      <c r="F42" s="66" t="s">
        <v>102</v>
      </c>
      <c r="G42" s="66">
        <v>1000</v>
      </c>
      <c r="H42" s="66">
        <v>2000</v>
      </c>
      <c r="I42" s="66">
        <v>2000</v>
      </c>
      <c r="J42" s="66">
        <v>500</v>
      </c>
      <c r="K42" s="66">
        <f t="shared" si="3"/>
        <v>50</v>
      </c>
      <c r="L42" s="66">
        <f t="shared" si="4"/>
        <v>25</v>
      </c>
    </row>
    <row r="43" spans="2:12" x14ac:dyDescent="0.25">
      <c r="B43" s="66"/>
      <c r="C43" s="66"/>
      <c r="D43" s="66"/>
      <c r="E43" s="66" t="s">
        <v>103</v>
      </c>
      <c r="F43" s="66" t="s">
        <v>104</v>
      </c>
      <c r="G43" s="66">
        <v>500</v>
      </c>
      <c r="H43" s="66">
        <v>2500</v>
      </c>
      <c r="I43" s="66">
        <v>2500</v>
      </c>
      <c r="J43" s="66">
        <v>100</v>
      </c>
      <c r="K43" s="66">
        <f t="shared" si="3"/>
        <v>20</v>
      </c>
      <c r="L43" s="66">
        <f t="shared" si="4"/>
        <v>4</v>
      </c>
    </row>
    <row r="44" spans="2:12" x14ac:dyDescent="0.25">
      <c r="B44" s="66"/>
      <c r="C44" s="66"/>
      <c r="D44" s="66"/>
      <c r="E44" s="66" t="s">
        <v>105</v>
      </c>
      <c r="F44" s="66" t="s">
        <v>106</v>
      </c>
      <c r="G44" s="66">
        <v>1627</v>
      </c>
      <c r="H44" s="66">
        <v>2500</v>
      </c>
      <c r="I44" s="66">
        <v>2500</v>
      </c>
      <c r="J44" s="66">
        <v>2200</v>
      </c>
      <c r="K44" s="66">
        <f t="shared" si="3"/>
        <v>135.21819299323909</v>
      </c>
      <c r="L44" s="66">
        <f t="shared" si="4"/>
        <v>88</v>
      </c>
    </row>
    <row r="45" spans="2:12" x14ac:dyDescent="0.25">
      <c r="B45" s="65"/>
      <c r="C45" s="65"/>
      <c r="D45" s="65" t="s">
        <v>107</v>
      </c>
      <c r="E45" s="65"/>
      <c r="F45" s="65" t="s">
        <v>108</v>
      </c>
      <c r="G45" s="65">
        <f>G46+G47+G48+G49+G50+G51+G52+G53+G54</f>
        <v>41150</v>
      </c>
      <c r="H45" s="65">
        <f>H46+H47+H48+H49+H50+H51+H52+H53+H54</f>
        <v>89000</v>
      </c>
      <c r="I45" s="65">
        <f>I46+I47+I48+I49+I50+I51+I52+I53+I54</f>
        <v>89000</v>
      </c>
      <c r="J45" s="65">
        <f>J46+J47+J48+J49+J50+J51+J52+J53+J54</f>
        <v>32731.75</v>
      </c>
      <c r="K45" s="65">
        <f t="shared" si="3"/>
        <v>79.542527339003641</v>
      </c>
      <c r="L45" s="65">
        <f t="shared" si="4"/>
        <v>36.777247191011234</v>
      </c>
    </row>
    <row r="46" spans="2:12" x14ac:dyDescent="0.25">
      <c r="B46" s="66"/>
      <c r="C46" s="66"/>
      <c r="D46" s="66"/>
      <c r="E46" s="66" t="s">
        <v>109</v>
      </c>
      <c r="F46" s="66" t="s">
        <v>110</v>
      </c>
      <c r="G46" s="66">
        <v>11000</v>
      </c>
      <c r="H46" s="66">
        <v>25000</v>
      </c>
      <c r="I46" s="66">
        <v>25000</v>
      </c>
      <c r="J46" s="66">
        <v>9200</v>
      </c>
      <c r="K46" s="66">
        <f t="shared" si="3"/>
        <v>83.63636363636364</v>
      </c>
      <c r="L46" s="66">
        <f t="shared" si="4"/>
        <v>36.799999999999997</v>
      </c>
    </row>
    <row r="47" spans="2:12" x14ac:dyDescent="0.25">
      <c r="B47" s="66"/>
      <c r="C47" s="66"/>
      <c r="D47" s="66"/>
      <c r="E47" s="66" t="s">
        <v>111</v>
      </c>
      <c r="F47" s="66" t="s">
        <v>112</v>
      </c>
      <c r="G47" s="66">
        <v>6500</v>
      </c>
      <c r="H47" s="66">
        <v>10000</v>
      </c>
      <c r="I47" s="66">
        <v>10000</v>
      </c>
      <c r="J47" s="66">
        <v>5500</v>
      </c>
      <c r="K47" s="66">
        <f t="shared" si="3"/>
        <v>84.615384615384613</v>
      </c>
      <c r="L47" s="66">
        <f t="shared" si="4"/>
        <v>55</v>
      </c>
    </row>
    <row r="48" spans="2:12" x14ac:dyDescent="0.25">
      <c r="B48" s="66"/>
      <c r="C48" s="66"/>
      <c r="D48" s="66"/>
      <c r="E48" s="66" t="s">
        <v>113</v>
      </c>
      <c r="F48" s="66" t="s">
        <v>114</v>
      </c>
      <c r="G48" s="66">
        <v>0</v>
      </c>
      <c r="H48" s="66">
        <v>4500</v>
      </c>
      <c r="I48" s="66">
        <v>4500</v>
      </c>
      <c r="J48" s="66">
        <v>1710</v>
      </c>
      <c r="K48" s="66" t="e">
        <f t="shared" si="3"/>
        <v>#DIV/0!</v>
      </c>
      <c r="L48" s="66">
        <f t="shared" si="4"/>
        <v>38</v>
      </c>
    </row>
    <row r="49" spans="2:12" x14ac:dyDescent="0.25">
      <c r="B49" s="66"/>
      <c r="C49" s="66"/>
      <c r="D49" s="66"/>
      <c r="E49" s="66" t="s">
        <v>115</v>
      </c>
      <c r="F49" s="66" t="s">
        <v>116</v>
      </c>
      <c r="G49" s="66">
        <v>8500</v>
      </c>
      <c r="H49" s="66">
        <v>19000</v>
      </c>
      <c r="I49" s="66">
        <v>19000</v>
      </c>
      <c r="J49" s="66">
        <v>9900</v>
      </c>
      <c r="K49" s="66">
        <f t="shared" si="3"/>
        <v>116.47058823529412</v>
      </c>
      <c r="L49" s="66">
        <f t="shared" si="4"/>
        <v>52.10526315789474</v>
      </c>
    </row>
    <row r="50" spans="2:12" x14ac:dyDescent="0.25">
      <c r="B50" s="66"/>
      <c r="C50" s="66"/>
      <c r="D50" s="66"/>
      <c r="E50" s="66" t="s">
        <v>117</v>
      </c>
      <c r="F50" s="66" t="s">
        <v>118</v>
      </c>
      <c r="G50" s="66">
        <v>3500</v>
      </c>
      <c r="H50" s="66">
        <v>9000</v>
      </c>
      <c r="I50" s="66">
        <v>9000</v>
      </c>
      <c r="J50" s="66">
        <v>3100</v>
      </c>
      <c r="K50" s="66">
        <f t="shared" si="3"/>
        <v>88.571428571428569</v>
      </c>
      <c r="L50" s="66">
        <f t="shared" si="4"/>
        <v>34.444444444444443</v>
      </c>
    </row>
    <row r="51" spans="2:12" x14ac:dyDescent="0.25">
      <c r="B51" s="66"/>
      <c r="C51" s="66"/>
      <c r="D51" s="66"/>
      <c r="E51" s="66" t="s">
        <v>119</v>
      </c>
      <c r="F51" s="66" t="s">
        <v>120</v>
      </c>
      <c r="G51" s="66">
        <v>8100</v>
      </c>
      <c r="H51" s="66">
        <v>4000</v>
      </c>
      <c r="I51" s="66">
        <v>4000</v>
      </c>
      <c r="J51" s="66">
        <v>103</v>
      </c>
      <c r="K51" s="66">
        <f t="shared" si="3"/>
        <v>1.271604938271605</v>
      </c>
      <c r="L51" s="66">
        <f t="shared" si="4"/>
        <v>2.5750000000000002</v>
      </c>
    </row>
    <row r="52" spans="2:12" x14ac:dyDescent="0.25">
      <c r="B52" s="66"/>
      <c r="C52" s="66"/>
      <c r="D52" s="66"/>
      <c r="E52" s="66" t="s">
        <v>121</v>
      </c>
      <c r="F52" s="66" t="s">
        <v>122</v>
      </c>
      <c r="G52" s="66">
        <v>1600</v>
      </c>
      <c r="H52" s="66">
        <v>7000</v>
      </c>
      <c r="I52" s="66">
        <v>7000</v>
      </c>
      <c r="J52" s="66">
        <v>1400</v>
      </c>
      <c r="K52" s="66">
        <f t="shared" si="3"/>
        <v>87.5</v>
      </c>
      <c r="L52" s="66">
        <f t="shared" si="4"/>
        <v>20</v>
      </c>
    </row>
    <row r="53" spans="2:12" x14ac:dyDescent="0.25">
      <c r="B53" s="66"/>
      <c r="C53" s="66"/>
      <c r="D53" s="66"/>
      <c r="E53" s="66" t="s">
        <v>123</v>
      </c>
      <c r="F53" s="66" t="s">
        <v>124</v>
      </c>
      <c r="G53" s="66">
        <v>50</v>
      </c>
      <c r="H53" s="66">
        <v>500</v>
      </c>
      <c r="I53" s="66">
        <v>500</v>
      </c>
      <c r="J53" s="66">
        <v>100</v>
      </c>
      <c r="K53" s="66">
        <f t="shared" si="3"/>
        <v>200</v>
      </c>
      <c r="L53" s="66">
        <f t="shared" si="4"/>
        <v>20</v>
      </c>
    </row>
    <row r="54" spans="2:12" x14ac:dyDescent="0.25">
      <c r="B54" s="66"/>
      <c r="C54" s="66"/>
      <c r="D54" s="66"/>
      <c r="E54" s="66" t="s">
        <v>125</v>
      </c>
      <c r="F54" s="66" t="s">
        <v>126</v>
      </c>
      <c r="G54" s="66">
        <v>1900</v>
      </c>
      <c r="H54" s="66">
        <v>10000</v>
      </c>
      <c r="I54" s="66">
        <v>10000</v>
      </c>
      <c r="J54" s="66">
        <v>1718.75</v>
      </c>
      <c r="K54" s="66">
        <f t="shared" si="3"/>
        <v>90.46052631578948</v>
      </c>
      <c r="L54" s="66">
        <f t="shared" si="4"/>
        <v>17.1875</v>
      </c>
    </row>
    <row r="55" spans="2:12" x14ac:dyDescent="0.25">
      <c r="B55" s="65"/>
      <c r="C55" s="65"/>
      <c r="D55" s="65" t="s">
        <v>127</v>
      </c>
      <c r="E55" s="65"/>
      <c r="F55" s="65" t="s">
        <v>128</v>
      </c>
      <c r="G55" s="65">
        <f>G56+G57+G58+G59+G60+G61</f>
        <v>4455.6000000000004</v>
      </c>
      <c r="H55" s="65">
        <f>H56+H57+H58+H59+H60+H61</f>
        <v>22290</v>
      </c>
      <c r="I55" s="65">
        <f>I56+I57+I58+I59+I60+I61</f>
        <v>22290</v>
      </c>
      <c r="J55" s="65">
        <f>J56+J57+J58+J59+J60+J61</f>
        <v>12660</v>
      </c>
      <c r="K55" s="65">
        <f t="shared" ref="K55:K74" si="5">(J55*100)/G55</f>
        <v>284.13681659035819</v>
      </c>
      <c r="L55" s="65">
        <f t="shared" ref="L55:L74" si="6">(J55*100)/I55</f>
        <v>56.796769851951545</v>
      </c>
    </row>
    <row r="56" spans="2:12" x14ac:dyDescent="0.25">
      <c r="B56" s="66"/>
      <c r="C56" s="66"/>
      <c r="D56" s="66"/>
      <c r="E56" s="66" t="s">
        <v>129</v>
      </c>
      <c r="F56" s="66" t="s">
        <v>130</v>
      </c>
      <c r="G56" s="66">
        <v>105.6</v>
      </c>
      <c r="H56" s="66">
        <v>1500</v>
      </c>
      <c r="I56" s="66">
        <v>1500</v>
      </c>
      <c r="J56" s="66">
        <v>140</v>
      </c>
      <c r="K56" s="66">
        <f t="shared" si="5"/>
        <v>132.57575757575759</v>
      </c>
      <c r="L56" s="66">
        <f t="shared" si="6"/>
        <v>9.3333333333333339</v>
      </c>
    </row>
    <row r="57" spans="2:12" x14ac:dyDescent="0.25">
      <c r="B57" s="66"/>
      <c r="C57" s="66"/>
      <c r="D57" s="66"/>
      <c r="E57" s="66" t="s">
        <v>131</v>
      </c>
      <c r="F57" s="66" t="s">
        <v>132</v>
      </c>
      <c r="G57" s="66">
        <v>200</v>
      </c>
      <c r="H57" s="66">
        <v>15000</v>
      </c>
      <c r="I57" s="66">
        <v>15000</v>
      </c>
      <c r="J57" s="66">
        <v>5900</v>
      </c>
      <c r="K57" s="66">
        <f t="shared" si="5"/>
        <v>2950</v>
      </c>
      <c r="L57" s="66">
        <f t="shared" si="6"/>
        <v>39.333333333333336</v>
      </c>
    </row>
    <row r="58" spans="2:12" x14ac:dyDescent="0.25">
      <c r="B58" s="66"/>
      <c r="C58" s="66"/>
      <c r="D58" s="66"/>
      <c r="E58" s="66" t="s">
        <v>133</v>
      </c>
      <c r="F58" s="66" t="s">
        <v>134</v>
      </c>
      <c r="G58" s="66">
        <v>3500</v>
      </c>
      <c r="H58" s="66">
        <v>4000</v>
      </c>
      <c r="I58" s="66">
        <v>4000</v>
      </c>
      <c r="J58" s="66">
        <v>3500</v>
      </c>
      <c r="K58" s="66">
        <f t="shared" si="5"/>
        <v>100</v>
      </c>
      <c r="L58" s="66">
        <f t="shared" si="6"/>
        <v>87.5</v>
      </c>
    </row>
    <row r="59" spans="2:12" x14ac:dyDescent="0.25">
      <c r="B59" s="66"/>
      <c r="C59" s="66"/>
      <c r="D59" s="66"/>
      <c r="E59" s="66" t="s">
        <v>135</v>
      </c>
      <c r="F59" s="66" t="s">
        <v>136</v>
      </c>
      <c r="G59" s="66">
        <v>150</v>
      </c>
      <c r="H59" s="66">
        <v>300</v>
      </c>
      <c r="I59" s="66">
        <v>300</v>
      </c>
      <c r="J59" s="66">
        <v>120</v>
      </c>
      <c r="K59" s="66">
        <f t="shared" si="5"/>
        <v>80</v>
      </c>
      <c r="L59" s="66">
        <f t="shared" si="6"/>
        <v>40</v>
      </c>
    </row>
    <row r="60" spans="2:12" x14ac:dyDescent="0.25">
      <c r="B60" s="66"/>
      <c r="C60" s="66"/>
      <c r="D60" s="66"/>
      <c r="E60" s="66" t="s">
        <v>137</v>
      </c>
      <c r="F60" s="66" t="s">
        <v>138</v>
      </c>
      <c r="G60" s="66">
        <v>0</v>
      </c>
      <c r="H60" s="66">
        <v>0</v>
      </c>
      <c r="I60" s="66">
        <v>0</v>
      </c>
      <c r="J60" s="66">
        <v>0</v>
      </c>
      <c r="K60" s="66" t="e">
        <f t="shared" si="5"/>
        <v>#DIV/0!</v>
      </c>
      <c r="L60" s="66" t="e">
        <f t="shared" si="6"/>
        <v>#DIV/0!</v>
      </c>
    </row>
    <row r="61" spans="2:12" x14ac:dyDescent="0.25">
      <c r="B61" s="66"/>
      <c r="C61" s="66"/>
      <c r="D61" s="66"/>
      <c r="E61" s="66" t="s">
        <v>139</v>
      </c>
      <c r="F61" s="66" t="s">
        <v>128</v>
      </c>
      <c r="G61" s="66">
        <v>500</v>
      </c>
      <c r="H61" s="66">
        <v>1490</v>
      </c>
      <c r="I61" s="66">
        <v>1490</v>
      </c>
      <c r="J61" s="66">
        <v>3000</v>
      </c>
      <c r="K61" s="66">
        <f t="shared" si="5"/>
        <v>600</v>
      </c>
      <c r="L61" s="66">
        <f t="shared" si="6"/>
        <v>201.34228187919464</v>
      </c>
    </row>
    <row r="62" spans="2:12" x14ac:dyDescent="0.25">
      <c r="B62" s="65"/>
      <c r="C62" s="65" t="s">
        <v>140</v>
      </c>
      <c r="D62" s="65"/>
      <c r="E62" s="65"/>
      <c r="F62" s="65" t="s">
        <v>141</v>
      </c>
      <c r="G62" s="65">
        <f>G63+G65</f>
        <v>750.29</v>
      </c>
      <c r="H62" s="65">
        <f>H63+H65</f>
        <v>1859</v>
      </c>
      <c r="I62" s="65">
        <f>I63+I65</f>
        <v>1859</v>
      </c>
      <c r="J62" s="65">
        <f>J63+J65</f>
        <v>530.30999999999995</v>
      </c>
      <c r="K62" s="65">
        <f t="shared" si="5"/>
        <v>70.68067014087886</v>
      </c>
      <c r="L62" s="65">
        <f t="shared" si="6"/>
        <v>28.526627218934912</v>
      </c>
    </row>
    <row r="63" spans="2:12" x14ac:dyDescent="0.25">
      <c r="B63" s="65"/>
      <c r="C63" s="65"/>
      <c r="D63" s="65" t="s">
        <v>142</v>
      </c>
      <c r="E63" s="65"/>
      <c r="F63" s="65" t="s">
        <v>143</v>
      </c>
      <c r="G63" s="65">
        <f>G64</f>
        <v>250.29</v>
      </c>
      <c r="H63" s="65">
        <f>H64</f>
        <v>1259</v>
      </c>
      <c r="I63" s="65">
        <f>I64</f>
        <v>1259</v>
      </c>
      <c r="J63" s="65">
        <f>J64</f>
        <v>20.309999999999999</v>
      </c>
      <c r="K63" s="65">
        <f t="shared" si="5"/>
        <v>8.1145870789883734</v>
      </c>
      <c r="L63" s="65">
        <f t="shared" si="6"/>
        <v>1.6131850675138999</v>
      </c>
    </row>
    <row r="64" spans="2:12" x14ac:dyDescent="0.25">
      <c r="B64" s="66"/>
      <c r="C64" s="66"/>
      <c r="D64" s="66"/>
      <c r="E64" s="66" t="s">
        <v>144</v>
      </c>
      <c r="F64" s="66" t="s">
        <v>145</v>
      </c>
      <c r="G64" s="66">
        <v>250.29</v>
      </c>
      <c r="H64" s="66">
        <v>1259</v>
      </c>
      <c r="I64" s="66">
        <v>1259</v>
      </c>
      <c r="J64" s="66">
        <v>20.309999999999999</v>
      </c>
      <c r="K64" s="66">
        <f t="shared" si="5"/>
        <v>8.1145870789883734</v>
      </c>
      <c r="L64" s="66">
        <f t="shared" si="6"/>
        <v>1.6131850675138999</v>
      </c>
    </row>
    <row r="65" spans="2:12" x14ac:dyDescent="0.25">
      <c r="B65" s="65"/>
      <c r="C65" s="65"/>
      <c r="D65" s="65" t="s">
        <v>146</v>
      </c>
      <c r="E65" s="65"/>
      <c r="F65" s="65" t="s">
        <v>147</v>
      </c>
      <c r="G65" s="65">
        <f>G66</f>
        <v>500</v>
      </c>
      <c r="H65" s="65">
        <f>H66</f>
        <v>600</v>
      </c>
      <c r="I65" s="65">
        <f>I66</f>
        <v>600</v>
      </c>
      <c r="J65" s="65">
        <f>J66</f>
        <v>510</v>
      </c>
      <c r="K65" s="65">
        <f t="shared" si="5"/>
        <v>102</v>
      </c>
      <c r="L65" s="65">
        <f t="shared" si="6"/>
        <v>85</v>
      </c>
    </row>
    <row r="66" spans="2:12" x14ac:dyDescent="0.25">
      <c r="B66" s="66"/>
      <c r="C66" s="66"/>
      <c r="D66" s="66"/>
      <c r="E66" s="66" t="s">
        <v>148</v>
      </c>
      <c r="F66" s="66" t="s">
        <v>149</v>
      </c>
      <c r="G66" s="66">
        <v>500</v>
      </c>
      <c r="H66" s="66">
        <v>600</v>
      </c>
      <c r="I66" s="66">
        <v>600</v>
      </c>
      <c r="J66" s="66">
        <v>510</v>
      </c>
      <c r="K66" s="66">
        <f t="shared" si="5"/>
        <v>102</v>
      </c>
      <c r="L66" s="66">
        <f t="shared" si="6"/>
        <v>85</v>
      </c>
    </row>
    <row r="67" spans="2:12" x14ac:dyDescent="0.25">
      <c r="B67" s="65" t="s">
        <v>150</v>
      </c>
      <c r="C67" s="65"/>
      <c r="D67" s="65"/>
      <c r="E67" s="65"/>
      <c r="F67" s="65" t="s">
        <v>151</v>
      </c>
      <c r="G67" s="65">
        <f>G68</f>
        <v>2486.29</v>
      </c>
      <c r="H67" s="65">
        <f>H68</f>
        <v>13938</v>
      </c>
      <c r="I67" s="65">
        <f>I68</f>
        <v>13938</v>
      </c>
      <c r="J67" s="65">
        <f>J68</f>
        <v>2239.84</v>
      </c>
      <c r="K67" s="65">
        <f t="shared" si="5"/>
        <v>90.087640621166472</v>
      </c>
      <c r="L67" s="65">
        <f t="shared" si="6"/>
        <v>16.070024393743722</v>
      </c>
    </row>
    <row r="68" spans="2:12" x14ac:dyDescent="0.25">
      <c r="B68" s="65"/>
      <c r="C68" s="65" t="s">
        <v>152</v>
      </c>
      <c r="D68" s="65"/>
      <c r="E68" s="65"/>
      <c r="F68" s="65" t="s">
        <v>153</v>
      </c>
      <c r="G68" s="65">
        <f>G69+G73</f>
        <v>2486.29</v>
      </c>
      <c r="H68" s="65">
        <f>H69+H73</f>
        <v>13938</v>
      </c>
      <c r="I68" s="65">
        <f>I69+I73</f>
        <v>13938</v>
      </c>
      <c r="J68" s="65">
        <f>J69+J73</f>
        <v>2239.84</v>
      </c>
      <c r="K68" s="65">
        <f t="shared" si="5"/>
        <v>90.087640621166472</v>
      </c>
      <c r="L68" s="65">
        <f t="shared" si="6"/>
        <v>16.070024393743722</v>
      </c>
    </row>
    <row r="69" spans="2:12" x14ac:dyDescent="0.25">
      <c r="B69" s="65"/>
      <c r="C69" s="65"/>
      <c r="D69" s="65" t="s">
        <v>154</v>
      </c>
      <c r="E69" s="65"/>
      <c r="F69" s="65" t="s">
        <v>155</v>
      </c>
      <c r="G69" s="65">
        <f>G70+G71+G72</f>
        <v>0</v>
      </c>
      <c r="H69" s="65">
        <f>H70+H71+H72</f>
        <v>5438</v>
      </c>
      <c r="I69" s="65">
        <f>I70+I71+I72</f>
        <v>5438</v>
      </c>
      <c r="J69" s="65">
        <f>J70+J71+J72</f>
        <v>300</v>
      </c>
      <c r="K69" s="65" t="e">
        <f t="shared" si="5"/>
        <v>#DIV/0!</v>
      </c>
      <c r="L69" s="65">
        <f t="shared" si="6"/>
        <v>5.5167340934166971</v>
      </c>
    </row>
    <row r="70" spans="2:12" x14ac:dyDescent="0.25">
      <c r="B70" s="66"/>
      <c r="C70" s="66"/>
      <c r="D70" s="66"/>
      <c r="E70" s="66" t="s">
        <v>156</v>
      </c>
      <c r="F70" s="66" t="s">
        <v>157</v>
      </c>
      <c r="G70" s="66">
        <v>0</v>
      </c>
      <c r="H70" s="66">
        <v>3438</v>
      </c>
      <c r="I70" s="66">
        <v>3438</v>
      </c>
      <c r="J70" s="66">
        <v>300</v>
      </c>
      <c r="K70" s="66" t="e">
        <f t="shared" si="5"/>
        <v>#DIV/0!</v>
      </c>
      <c r="L70" s="66">
        <f t="shared" si="6"/>
        <v>8.7260034904013963</v>
      </c>
    </row>
    <row r="71" spans="2:12" x14ac:dyDescent="0.25">
      <c r="B71" s="66"/>
      <c r="C71" s="66"/>
      <c r="D71" s="66"/>
      <c r="E71" s="66" t="s">
        <v>158</v>
      </c>
      <c r="F71" s="66" t="s">
        <v>159</v>
      </c>
      <c r="G71" s="66">
        <v>0</v>
      </c>
      <c r="H71" s="66">
        <v>1000</v>
      </c>
      <c r="I71" s="66">
        <v>1000</v>
      </c>
      <c r="J71" s="66">
        <v>0</v>
      </c>
      <c r="K71" s="66" t="e">
        <f t="shared" si="5"/>
        <v>#DIV/0!</v>
      </c>
      <c r="L71" s="66">
        <f t="shared" si="6"/>
        <v>0</v>
      </c>
    </row>
    <row r="72" spans="2:12" x14ac:dyDescent="0.25">
      <c r="B72" s="66"/>
      <c r="C72" s="66"/>
      <c r="D72" s="66"/>
      <c r="E72" s="66" t="s">
        <v>160</v>
      </c>
      <c r="F72" s="66" t="s">
        <v>161</v>
      </c>
      <c r="G72" s="66">
        <v>0</v>
      </c>
      <c r="H72" s="66">
        <v>1000</v>
      </c>
      <c r="I72" s="66">
        <v>1000</v>
      </c>
      <c r="J72" s="66">
        <v>0</v>
      </c>
      <c r="K72" s="66" t="e">
        <f t="shared" si="5"/>
        <v>#DIV/0!</v>
      </c>
      <c r="L72" s="66">
        <f t="shared" si="6"/>
        <v>0</v>
      </c>
    </row>
    <row r="73" spans="2:12" x14ac:dyDescent="0.25">
      <c r="B73" s="65"/>
      <c r="C73" s="65"/>
      <c r="D73" s="65" t="s">
        <v>162</v>
      </c>
      <c r="E73" s="65"/>
      <c r="F73" s="65" t="s">
        <v>163</v>
      </c>
      <c r="G73" s="65">
        <f>G74</f>
        <v>2486.29</v>
      </c>
      <c r="H73" s="65">
        <f>H74</f>
        <v>8500</v>
      </c>
      <c r="I73" s="65">
        <f>I74</f>
        <v>8500</v>
      </c>
      <c r="J73" s="65">
        <f>J74</f>
        <v>1939.84</v>
      </c>
      <c r="K73" s="65">
        <f t="shared" si="5"/>
        <v>78.021469740054457</v>
      </c>
      <c r="L73" s="65">
        <f t="shared" si="6"/>
        <v>22.82164705882353</v>
      </c>
    </row>
    <row r="74" spans="2:12" x14ac:dyDescent="0.25">
      <c r="B74" s="66"/>
      <c r="C74" s="66"/>
      <c r="D74" s="66"/>
      <c r="E74" s="66" t="s">
        <v>164</v>
      </c>
      <c r="F74" s="66" t="s">
        <v>165</v>
      </c>
      <c r="G74" s="66">
        <v>2486.29</v>
      </c>
      <c r="H74" s="66">
        <v>8500</v>
      </c>
      <c r="I74" s="66">
        <v>8500</v>
      </c>
      <c r="J74" s="66">
        <v>1939.84</v>
      </c>
      <c r="K74" s="66">
        <f t="shared" si="5"/>
        <v>78.021469740054457</v>
      </c>
      <c r="L74" s="66">
        <f t="shared" si="6"/>
        <v>22.82164705882353</v>
      </c>
    </row>
    <row r="75" spans="2:12" x14ac:dyDescent="0.25">
      <c r="B75" s="65"/>
      <c r="C75" s="66"/>
      <c r="D75" s="67"/>
      <c r="E75" s="68"/>
      <c r="F75" s="8"/>
      <c r="G75" s="65"/>
      <c r="H75" s="65"/>
      <c r="I75" s="65"/>
      <c r="J75" s="65"/>
      <c r="K75" s="70"/>
      <c r="L75" s="70"/>
    </row>
  </sheetData>
  <mergeCells count="7">
    <mergeCell ref="B21:F21"/>
    <mergeCell ref="B22:F22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15"/>
  <sheetViews>
    <sheetView workbookViewId="0">
      <selection activeCell="F11" sqref="F11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95" t="s">
        <v>16</v>
      </c>
      <c r="C2" s="95"/>
      <c r="D2" s="95"/>
      <c r="E2" s="95"/>
      <c r="F2" s="95"/>
      <c r="G2" s="95"/>
      <c r="H2" s="95"/>
    </row>
    <row r="3" spans="1:8" ht="18" x14ac:dyDescent="0.25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46</v>
      </c>
      <c r="D4" s="28" t="s">
        <v>43</v>
      </c>
      <c r="E4" s="28" t="s">
        <v>44</v>
      </c>
      <c r="F4" s="28" t="s">
        <v>47</v>
      </c>
      <c r="G4" s="28" t="s">
        <v>6</v>
      </c>
      <c r="H4" s="28" t="s">
        <v>22</v>
      </c>
    </row>
    <row r="5" spans="1:8" x14ac:dyDescent="0.25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25">
      <c r="B6" s="8" t="s">
        <v>39</v>
      </c>
      <c r="C6" s="71">
        <f>C7+C9</f>
        <v>1266466.1100000001</v>
      </c>
      <c r="D6" s="71">
        <f>D7+D9</f>
        <v>2958569</v>
      </c>
      <c r="E6" s="71">
        <f>E7+E9</f>
        <v>2958569</v>
      </c>
      <c r="F6" s="71">
        <f>F7+F9</f>
        <v>1664512.82</v>
      </c>
      <c r="G6" s="72">
        <f t="shared" ref="G6:G15" si="0">(F6*100)/C6</f>
        <v>131.42971666253271</v>
      </c>
      <c r="H6" s="72">
        <f t="shared" ref="H6:H15" si="1">(F6*100)/E6</f>
        <v>56.260740243002616</v>
      </c>
    </row>
    <row r="7" spans="1:8" x14ac:dyDescent="0.25">
      <c r="A7"/>
      <c r="B7" s="8" t="s">
        <v>166</v>
      </c>
      <c r="C7" s="71">
        <f>C8</f>
        <v>1264585.01</v>
      </c>
      <c r="D7" s="71">
        <f>D8</f>
        <v>2952870</v>
      </c>
      <c r="E7" s="71">
        <f>E8</f>
        <v>2952870</v>
      </c>
      <c r="F7" s="71">
        <f>F8</f>
        <v>1662070.11</v>
      </c>
      <c r="G7" s="72">
        <f t="shared" si="0"/>
        <v>131.43205849008126</v>
      </c>
      <c r="H7" s="72">
        <f t="shared" si="1"/>
        <v>56.28659947779618</v>
      </c>
    </row>
    <row r="8" spans="1:8" x14ac:dyDescent="0.25">
      <c r="A8"/>
      <c r="B8" s="16" t="s">
        <v>167</v>
      </c>
      <c r="C8" s="73">
        <v>1264585.01</v>
      </c>
      <c r="D8" s="73">
        <v>2952870</v>
      </c>
      <c r="E8" s="73">
        <v>2952870</v>
      </c>
      <c r="F8" s="74">
        <v>1662070.11</v>
      </c>
      <c r="G8" s="70">
        <f t="shared" si="0"/>
        <v>131.43205849008126</v>
      </c>
      <c r="H8" s="70">
        <f t="shared" si="1"/>
        <v>56.28659947779618</v>
      </c>
    </row>
    <row r="9" spans="1:8" x14ac:dyDescent="0.25">
      <c r="A9"/>
      <c r="B9" s="8" t="s">
        <v>168</v>
      </c>
      <c r="C9" s="71">
        <f>C10</f>
        <v>1881.1</v>
      </c>
      <c r="D9" s="71">
        <f>D10</f>
        <v>5699</v>
      </c>
      <c r="E9" s="71">
        <f>E10</f>
        <v>5699</v>
      </c>
      <c r="F9" s="71">
        <f>F10</f>
        <v>2442.71</v>
      </c>
      <c r="G9" s="72">
        <f t="shared" si="0"/>
        <v>129.85540375312317</v>
      </c>
      <c r="H9" s="72">
        <f t="shared" si="1"/>
        <v>42.862081066853833</v>
      </c>
    </row>
    <row r="10" spans="1:8" x14ac:dyDescent="0.25">
      <c r="A10"/>
      <c r="B10" s="16" t="s">
        <v>169</v>
      </c>
      <c r="C10" s="73">
        <v>1881.1</v>
      </c>
      <c r="D10" s="73">
        <v>5699</v>
      </c>
      <c r="E10" s="73">
        <v>5699</v>
      </c>
      <c r="F10" s="74">
        <v>2442.71</v>
      </c>
      <c r="G10" s="70">
        <f t="shared" si="0"/>
        <v>129.85540375312317</v>
      </c>
      <c r="H10" s="70">
        <f t="shared" si="1"/>
        <v>42.862081066853833</v>
      </c>
    </row>
    <row r="11" spans="1:8" x14ac:dyDescent="0.25">
      <c r="B11" s="8" t="s">
        <v>32</v>
      </c>
      <c r="C11" s="75">
        <f>C12+C14</f>
        <v>1266765.8899999999</v>
      </c>
      <c r="D11" s="75">
        <f>D12+D14</f>
        <v>2958670</v>
      </c>
      <c r="E11" s="75">
        <f>E12+E14</f>
        <v>2958670</v>
      </c>
      <c r="F11" s="75">
        <f>F12+F14</f>
        <v>1664542.11</v>
      </c>
      <c r="G11" s="72">
        <f t="shared" si="0"/>
        <v>131.40092602272392</v>
      </c>
      <c r="H11" s="72">
        <f t="shared" si="1"/>
        <v>56.259809644198235</v>
      </c>
    </row>
    <row r="12" spans="1:8" x14ac:dyDescent="0.25">
      <c r="A12"/>
      <c r="B12" s="8" t="s">
        <v>166</v>
      </c>
      <c r="C12" s="75">
        <f>C13</f>
        <v>1264585.01</v>
      </c>
      <c r="D12" s="75">
        <f>D13</f>
        <v>2952870</v>
      </c>
      <c r="E12" s="75">
        <f>E13</f>
        <v>2952870</v>
      </c>
      <c r="F12" s="75">
        <f>F13</f>
        <v>1662070.11</v>
      </c>
      <c r="G12" s="72">
        <f t="shared" si="0"/>
        <v>131.43205849008126</v>
      </c>
      <c r="H12" s="72">
        <f t="shared" si="1"/>
        <v>56.28659947779618</v>
      </c>
    </row>
    <row r="13" spans="1:8" x14ac:dyDescent="0.25">
      <c r="A13"/>
      <c r="B13" s="16" t="s">
        <v>167</v>
      </c>
      <c r="C13" s="73">
        <v>1264585.01</v>
      </c>
      <c r="D13" s="73">
        <v>2952870</v>
      </c>
      <c r="E13" s="76">
        <v>2952870</v>
      </c>
      <c r="F13" s="74">
        <v>1662070.11</v>
      </c>
      <c r="G13" s="70">
        <f t="shared" si="0"/>
        <v>131.43205849008126</v>
      </c>
      <c r="H13" s="70">
        <f t="shared" si="1"/>
        <v>56.28659947779618</v>
      </c>
    </row>
    <row r="14" spans="1:8" x14ac:dyDescent="0.25">
      <c r="A14"/>
      <c r="B14" s="8" t="s">
        <v>168</v>
      </c>
      <c r="C14" s="75">
        <f>C15</f>
        <v>2180.88</v>
      </c>
      <c r="D14" s="75">
        <f>D15</f>
        <v>5800</v>
      </c>
      <c r="E14" s="75">
        <f>E15</f>
        <v>5800</v>
      </c>
      <c r="F14" s="75">
        <f>F15</f>
        <v>2472</v>
      </c>
      <c r="G14" s="72">
        <f t="shared" si="0"/>
        <v>113.34873995818201</v>
      </c>
      <c r="H14" s="72">
        <f t="shared" si="1"/>
        <v>42.620689655172413</v>
      </c>
    </row>
    <row r="15" spans="1:8" x14ac:dyDescent="0.25">
      <c r="A15"/>
      <c r="B15" s="16" t="s">
        <v>169</v>
      </c>
      <c r="C15" s="73">
        <v>2180.88</v>
      </c>
      <c r="D15" s="73">
        <v>5800</v>
      </c>
      <c r="E15" s="76">
        <v>5800</v>
      </c>
      <c r="F15" s="74">
        <v>2472</v>
      </c>
      <c r="G15" s="70">
        <f t="shared" si="0"/>
        <v>113.34873995818201</v>
      </c>
      <c r="H15" s="70">
        <f t="shared" si="1"/>
        <v>42.620689655172413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workbookViewId="0">
      <selection activeCell="C9" sqref="C9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5" t="s">
        <v>17</v>
      </c>
      <c r="C2" s="95"/>
      <c r="D2" s="95"/>
      <c r="E2" s="95"/>
      <c r="F2" s="95"/>
      <c r="G2" s="95"/>
      <c r="H2" s="95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48</v>
      </c>
      <c r="D4" s="28" t="s">
        <v>43</v>
      </c>
      <c r="E4" s="28" t="s">
        <v>44</v>
      </c>
      <c r="F4" s="28" t="s">
        <v>49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32</v>
      </c>
      <c r="C6" s="75">
        <f t="shared" ref="C6:F7" si="0">C7</f>
        <v>1266765.8899999999</v>
      </c>
      <c r="D6" s="75">
        <f t="shared" si="0"/>
        <v>2958670</v>
      </c>
      <c r="E6" s="75">
        <f t="shared" si="0"/>
        <v>2958670</v>
      </c>
      <c r="F6" s="75">
        <f t="shared" si="0"/>
        <v>1664542.11</v>
      </c>
      <c r="G6" s="70">
        <f>(F6*100)/C6</f>
        <v>131.40092602272392</v>
      </c>
      <c r="H6" s="70">
        <f>(F6*100)/E6</f>
        <v>56.259809644198235</v>
      </c>
    </row>
    <row r="7" spans="2:8" x14ac:dyDescent="0.25">
      <c r="B7" s="8" t="s">
        <v>170</v>
      </c>
      <c r="C7" s="75">
        <f t="shared" si="0"/>
        <v>1266765.8899999999</v>
      </c>
      <c r="D7" s="75">
        <f t="shared" si="0"/>
        <v>2958670</v>
      </c>
      <c r="E7" s="75">
        <f t="shared" si="0"/>
        <v>2958670</v>
      </c>
      <c r="F7" s="75">
        <f t="shared" si="0"/>
        <v>1664542.11</v>
      </c>
      <c r="G7" s="70">
        <f>(F7*100)/C7</f>
        <v>131.40092602272392</v>
      </c>
      <c r="H7" s="70">
        <f>(F7*100)/E7</f>
        <v>56.259809644198235</v>
      </c>
    </row>
    <row r="8" spans="2:8" x14ac:dyDescent="0.25">
      <c r="B8" s="11" t="s">
        <v>171</v>
      </c>
      <c r="C8" s="73">
        <v>1266765.8899999999</v>
      </c>
      <c r="D8" s="73">
        <v>2958670</v>
      </c>
      <c r="E8" s="73">
        <v>2958670</v>
      </c>
      <c r="F8" s="74">
        <v>1664542.11</v>
      </c>
      <c r="G8" s="70">
        <f>(F8*100)/C8</f>
        <v>131.40092602272392</v>
      </c>
      <c r="H8" s="70">
        <f>(F8*100)/E8</f>
        <v>56.259809644198235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workbookViewId="0">
      <selection activeCell="H16" sqref="H16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5" t="s">
        <v>4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95" t="s">
        <v>25</v>
      </c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2:12" ht="15.75" customHeight="1" x14ac:dyDescent="0.25">
      <c r="B5" s="95" t="s">
        <v>18</v>
      </c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17" t="s">
        <v>3</v>
      </c>
      <c r="C7" s="118"/>
      <c r="D7" s="118"/>
      <c r="E7" s="118"/>
      <c r="F7" s="119"/>
      <c r="G7" s="31" t="s">
        <v>46</v>
      </c>
      <c r="H7" s="31" t="s">
        <v>43</v>
      </c>
      <c r="I7" s="31" t="s">
        <v>44</v>
      </c>
      <c r="J7" s="31" t="s">
        <v>47</v>
      </c>
      <c r="K7" s="31" t="s">
        <v>6</v>
      </c>
      <c r="L7" s="31" t="s">
        <v>22</v>
      </c>
    </row>
    <row r="8" spans="2:12" x14ac:dyDescent="0.25">
      <c r="B8" s="117">
        <v>1</v>
      </c>
      <c r="C8" s="118"/>
      <c r="D8" s="118"/>
      <c r="E8" s="118"/>
      <c r="F8" s="119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25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25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workbookViewId="0">
      <selection activeCell="M20" sqref="M20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5" t="s">
        <v>19</v>
      </c>
      <c r="C2" s="95"/>
      <c r="D2" s="95"/>
      <c r="E2" s="95"/>
      <c r="F2" s="95"/>
      <c r="G2" s="95"/>
      <c r="H2" s="95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42</v>
      </c>
      <c r="D4" s="28" t="s">
        <v>43</v>
      </c>
      <c r="E4" s="28" t="s">
        <v>44</v>
      </c>
      <c r="F4" s="28" t="s">
        <v>45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5"/>
      <c r="D6" s="75"/>
      <c r="E6" s="75"/>
      <c r="F6" s="75"/>
      <c r="G6" s="69"/>
      <c r="H6" s="69"/>
    </row>
    <row r="7" spans="2:8" x14ac:dyDescent="0.25">
      <c r="B7" s="8"/>
      <c r="C7" s="75"/>
      <c r="D7" s="75"/>
      <c r="E7" s="75"/>
      <c r="F7" s="75"/>
      <c r="G7" s="69"/>
      <c r="H7" s="69"/>
    </row>
    <row r="8" spans="2:8" x14ac:dyDescent="0.25">
      <c r="B8" s="16"/>
      <c r="C8" s="73"/>
      <c r="D8" s="73"/>
      <c r="E8" s="73"/>
      <c r="F8" s="74"/>
      <c r="G8" s="70"/>
      <c r="H8" s="70"/>
    </row>
    <row r="9" spans="2:8" x14ac:dyDescent="0.25">
      <c r="B9" s="17"/>
      <c r="C9" s="73"/>
      <c r="D9" s="73"/>
      <c r="E9" s="76"/>
      <c r="F9" s="74"/>
      <c r="G9" s="70"/>
      <c r="H9" s="70"/>
    </row>
    <row r="10" spans="2:8" x14ac:dyDescent="0.25">
      <c r="B10" s="8" t="s">
        <v>40</v>
      </c>
      <c r="C10" s="75"/>
      <c r="D10" s="75"/>
      <c r="E10" s="75"/>
      <c r="F10" s="75"/>
      <c r="G10" s="69"/>
      <c r="H10" s="69"/>
    </row>
    <row r="11" spans="2:8" x14ac:dyDescent="0.25">
      <c r="B11" s="8"/>
      <c r="C11" s="75"/>
      <c r="D11" s="75"/>
      <c r="E11" s="75"/>
      <c r="F11" s="75"/>
      <c r="G11" s="69"/>
      <c r="H11" s="69"/>
    </row>
    <row r="12" spans="2:8" x14ac:dyDescent="0.25">
      <c r="B12" s="16"/>
      <c r="C12" s="73"/>
      <c r="D12" s="73"/>
      <c r="E12" s="76"/>
      <c r="F12" s="74"/>
      <c r="G12" s="70"/>
      <c r="H12" s="70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7931"/>
  <sheetViews>
    <sheetView zoomScaleNormal="100" workbookViewId="0">
      <selection activeCell="K59" sqref="K59"/>
    </sheetView>
  </sheetViews>
  <sheetFormatPr defaultRowHeight="12.75" x14ac:dyDescent="0.2"/>
  <cols>
    <col min="1" max="1" width="15.140625" style="58" customWidth="1"/>
    <col min="2" max="2" width="44.5703125" style="59" customWidth="1"/>
    <col min="3" max="3" width="16.140625" style="59" customWidth="1"/>
    <col min="4" max="4" width="16.42578125" style="40" customWidth="1"/>
    <col min="5" max="5" width="15.85546875" style="40" customWidth="1"/>
    <col min="6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33</v>
      </c>
      <c r="B1" s="38" t="s">
        <v>172</v>
      </c>
      <c r="C1" s="39"/>
    </row>
    <row r="2" spans="1:6" ht="15" customHeight="1" x14ac:dyDescent="0.2">
      <c r="A2" s="41" t="s">
        <v>34</v>
      </c>
      <c r="B2" s="42" t="s">
        <v>173</v>
      </c>
      <c r="C2" s="39"/>
    </row>
    <row r="3" spans="1:6" s="39" customFormat="1" ht="43.5" customHeight="1" x14ac:dyDescent="0.2">
      <c r="A3" s="43" t="s">
        <v>35</v>
      </c>
      <c r="B3" s="37" t="s">
        <v>174</v>
      </c>
    </row>
    <row r="4" spans="1:6" s="39" customFormat="1" x14ac:dyDescent="0.2">
      <c r="A4" s="43" t="s">
        <v>36</v>
      </c>
      <c r="B4" s="44" t="s">
        <v>175</v>
      </c>
    </row>
    <row r="5" spans="1:6" s="39" customFormat="1" x14ac:dyDescent="0.2">
      <c r="A5" s="45"/>
      <c r="B5" s="46"/>
    </row>
    <row r="6" spans="1:6" s="39" customFormat="1" x14ac:dyDescent="0.2">
      <c r="A6" s="45" t="s">
        <v>37</v>
      </c>
      <c r="B6" s="46"/>
    </row>
    <row r="7" spans="1:6" x14ac:dyDescent="0.2">
      <c r="A7" s="47" t="s">
        <v>176</v>
      </c>
      <c r="B7" s="46"/>
      <c r="C7" s="77">
        <f>C11</f>
        <v>2952870</v>
      </c>
      <c r="D7" s="77">
        <f>D11</f>
        <v>2952870</v>
      </c>
      <c r="E7" s="77">
        <f>E11</f>
        <v>1662070.1100000003</v>
      </c>
      <c r="F7" s="77">
        <f>(E7*100)/D7</f>
        <v>56.28659947779618</v>
      </c>
    </row>
    <row r="8" spans="1:6" x14ac:dyDescent="0.2">
      <c r="A8" s="47" t="s">
        <v>68</v>
      </c>
      <c r="B8" s="46"/>
      <c r="C8" s="77">
        <f>C67</f>
        <v>5800</v>
      </c>
      <c r="D8" s="77">
        <f>D67</f>
        <v>5800</v>
      </c>
      <c r="E8" s="77">
        <f>E67</f>
        <v>2472</v>
      </c>
      <c r="F8" s="77">
        <f>(E8*100)/D8</f>
        <v>42.620689655172413</v>
      </c>
    </row>
    <row r="9" spans="1:6" s="57" customFormat="1" x14ac:dyDescent="0.2"/>
    <row r="10" spans="1:6" ht="38.25" x14ac:dyDescent="0.2">
      <c r="A10" s="47" t="s">
        <v>177</v>
      </c>
      <c r="B10" s="47" t="s">
        <v>178</v>
      </c>
      <c r="C10" s="47" t="s">
        <v>43</v>
      </c>
      <c r="D10" s="47" t="s">
        <v>179</v>
      </c>
      <c r="E10" s="47" t="s">
        <v>180</v>
      </c>
      <c r="F10" s="47" t="s">
        <v>181</v>
      </c>
    </row>
    <row r="11" spans="1:6" x14ac:dyDescent="0.2">
      <c r="A11" s="48" t="s">
        <v>176</v>
      </c>
      <c r="B11" s="48" t="s">
        <v>182</v>
      </c>
      <c r="C11" s="78">
        <f>C12+C54</f>
        <v>2952870</v>
      </c>
      <c r="D11" s="78">
        <f>D12+D54</f>
        <v>2952870</v>
      </c>
      <c r="E11" s="78">
        <f>E12+E54</f>
        <v>1662070.1100000003</v>
      </c>
      <c r="F11" s="79">
        <f>(E11*100)/D11</f>
        <v>56.28659947779618</v>
      </c>
    </row>
    <row r="12" spans="1:6" x14ac:dyDescent="0.2">
      <c r="A12" s="49" t="s">
        <v>66</v>
      </c>
      <c r="B12" s="50" t="s">
        <v>67</v>
      </c>
      <c r="C12" s="80">
        <f>C13+C21+C49</f>
        <v>2938932</v>
      </c>
      <c r="D12" s="80">
        <f>D13+D21+D49</f>
        <v>2938932</v>
      </c>
      <c r="E12" s="80">
        <f>E13+E21+E49</f>
        <v>1659830.2700000003</v>
      </c>
      <c r="F12" s="81">
        <f>(E12*100)/D12</f>
        <v>56.477328158664442</v>
      </c>
    </row>
    <row r="13" spans="1:6" x14ac:dyDescent="0.2">
      <c r="A13" s="51" t="s">
        <v>68</v>
      </c>
      <c r="B13" s="52" t="s">
        <v>69</v>
      </c>
      <c r="C13" s="82">
        <f>C14+C17+C19</f>
        <v>2668783</v>
      </c>
      <c r="D13" s="82">
        <f>D14+D17+D19</f>
        <v>2668783</v>
      </c>
      <c r="E13" s="82">
        <f>E14+E17+E19</f>
        <v>1546919.36</v>
      </c>
      <c r="F13" s="81">
        <f>(E13*100)/D13</f>
        <v>57.963474737361558</v>
      </c>
    </row>
    <row r="14" spans="1:6" x14ac:dyDescent="0.2">
      <c r="A14" s="53" t="s">
        <v>70</v>
      </c>
      <c r="B14" s="54" t="s">
        <v>71</v>
      </c>
      <c r="C14" s="83">
        <f>C15+C16</f>
        <v>2224881</v>
      </c>
      <c r="D14" s="83">
        <f>D15+D16</f>
        <v>2224881</v>
      </c>
      <c r="E14" s="83">
        <f>E15+E16</f>
        <v>1294852.6000000001</v>
      </c>
      <c r="F14" s="83">
        <f>(E14*100)/D14</f>
        <v>58.198735123361651</v>
      </c>
    </row>
    <row r="15" spans="1:6" x14ac:dyDescent="0.2">
      <c r="A15" s="55" t="s">
        <v>72</v>
      </c>
      <c r="B15" s="56" t="s">
        <v>73</v>
      </c>
      <c r="C15" s="84">
        <v>2221881</v>
      </c>
      <c r="D15" s="84">
        <v>2221881</v>
      </c>
      <c r="E15" s="84">
        <v>1291551.5900000001</v>
      </c>
      <c r="F15" s="84"/>
    </row>
    <row r="16" spans="1:6" x14ac:dyDescent="0.2">
      <c r="A16" s="55" t="s">
        <v>74</v>
      </c>
      <c r="B16" s="56" t="s">
        <v>75</v>
      </c>
      <c r="C16" s="84">
        <v>3000</v>
      </c>
      <c r="D16" s="84">
        <v>3000</v>
      </c>
      <c r="E16" s="84">
        <v>3301.01</v>
      </c>
      <c r="F16" s="84"/>
    </row>
    <row r="17" spans="1:6" x14ac:dyDescent="0.2">
      <c r="A17" s="53" t="s">
        <v>76</v>
      </c>
      <c r="B17" s="54" t="s">
        <v>77</v>
      </c>
      <c r="C17" s="83">
        <f>C18</f>
        <v>76902</v>
      </c>
      <c r="D17" s="83">
        <f>D18</f>
        <v>76902</v>
      </c>
      <c r="E17" s="83">
        <f>E18</f>
        <v>41356.58</v>
      </c>
      <c r="F17" s="83">
        <f>(E17*100)/D17</f>
        <v>53.778289251254847</v>
      </c>
    </row>
    <row r="18" spans="1:6" x14ac:dyDescent="0.2">
      <c r="A18" s="55" t="s">
        <v>78</v>
      </c>
      <c r="B18" s="56" t="s">
        <v>77</v>
      </c>
      <c r="C18" s="84">
        <v>76902</v>
      </c>
      <c r="D18" s="84">
        <v>76902</v>
      </c>
      <c r="E18" s="84">
        <v>41356.58</v>
      </c>
      <c r="F18" s="84"/>
    </row>
    <row r="19" spans="1:6" x14ac:dyDescent="0.2">
      <c r="A19" s="53" t="s">
        <v>79</v>
      </c>
      <c r="B19" s="54" t="s">
        <v>80</v>
      </c>
      <c r="C19" s="83">
        <f>C20</f>
        <v>367000</v>
      </c>
      <c r="D19" s="83">
        <f>D20</f>
        <v>367000</v>
      </c>
      <c r="E19" s="83">
        <f>E20</f>
        <v>210710.18</v>
      </c>
      <c r="F19" s="83">
        <f>(E19*100)/D19</f>
        <v>57.414217983651227</v>
      </c>
    </row>
    <row r="20" spans="1:6" x14ac:dyDescent="0.2">
      <c r="A20" s="55" t="s">
        <v>81</v>
      </c>
      <c r="B20" s="56" t="s">
        <v>82</v>
      </c>
      <c r="C20" s="84">
        <v>367000</v>
      </c>
      <c r="D20" s="84">
        <v>367000</v>
      </c>
      <c r="E20" s="84">
        <v>210710.18</v>
      </c>
      <c r="F20" s="84"/>
    </row>
    <row r="21" spans="1:6" x14ac:dyDescent="0.2">
      <c r="A21" s="51" t="s">
        <v>83</v>
      </c>
      <c r="B21" s="52" t="s">
        <v>84</v>
      </c>
      <c r="C21" s="82">
        <f>C22+C26+C32+C42</f>
        <v>268290</v>
      </c>
      <c r="D21" s="82">
        <f>D22+D26+D32+D42</f>
        <v>268290</v>
      </c>
      <c r="E21" s="82">
        <f>E22+E26+E32+E42</f>
        <v>112380.6</v>
      </c>
      <c r="F21" s="81">
        <f>(E21*100)/D21</f>
        <v>41.88773342278877</v>
      </c>
    </row>
    <row r="22" spans="1:6" x14ac:dyDescent="0.2">
      <c r="A22" s="53" t="s">
        <v>85</v>
      </c>
      <c r="B22" s="54" t="s">
        <v>86</v>
      </c>
      <c r="C22" s="83">
        <f>C23+C24+C25</f>
        <v>73000</v>
      </c>
      <c r="D22" s="83">
        <f>D23+D24+D25</f>
        <v>73000</v>
      </c>
      <c r="E22" s="83">
        <f>E23+E24+E25</f>
        <v>40688.85</v>
      </c>
      <c r="F22" s="83">
        <f>(E22*100)/D22</f>
        <v>55.738150684931504</v>
      </c>
    </row>
    <row r="23" spans="1:6" x14ac:dyDescent="0.2">
      <c r="A23" s="55" t="s">
        <v>87</v>
      </c>
      <c r="B23" s="56" t="s">
        <v>88</v>
      </c>
      <c r="C23" s="84">
        <v>8000</v>
      </c>
      <c r="D23" s="84">
        <v>8000</v>
      </c>
      <c r="E23" s="84">
        <v>11700</v>
      </c>
      <c r="F23" s="84"/>
    </row>
    <row r="24" spans="1:6" ht="25.5" x14ac:dyDescent="0.2">
      <c r="A24" s="55" t="s">
        <v>89</v>
      </c>
      <c r="B24" s="56" t="s">
        <v>90</v>
      </c>
      <c r="C24" s="84">
        <v>50000</v>
      </c>
      <c r="D24" s="84">
        <v>50000</v>
      </c>
      <c r="E24" s="84">
        <v>27988.85</v>
      </c>
      <c r="F24" s="84"/>
    </row>
    <row r="25" spans="1:6" x14ac:dyDescent="0.2">
      <c r="A25" s="55" t="s">
        <v>91</v>
      </c>
      <c r="B25" s="56" t="s">
        <v>92</v>
      </c>
      <c r="C25" s="84">
        <v>15000</v>
      </c>
      <c r="D25" s="84">
        <v>15000</v>
      </c>
      <c r="E25" s="84">
        <v>1000</v>
      </c>
      <c r="F25" s="84"/>
    </row>
    <row r="26" spans="1:6" x14ac:dyDescent="0.2">
      <c r="A26" s="53" t="s">
        <v>93</v>
      </c>
      <c r="B26" s="54" t="s">
        <v>94</v>
      </c>
      <c r="C26" s="83">
        <f>C27+C28+C29+C30+C31</f>
        <v>84000</v>
      </c>
      <c r="D26" s="83">
        <f>D27+D28+D29+D30+D31</f>
        <v>84000</v>
      </c>
      <c r="E26" s="83">
        <f>E27+E28+E29+E30+E31</f>
        <v>26300</v>
      </c>
      <c r="F26" s="83">
        <f>(E26*100)/D26</f>
        <v>31.30952380952381</v>
      </c>
    </row>
    <row r="27" spans="1:6" ht="25.5" x14ac:dyDescent="0.2">
      <c r="A27" s="55" t="s">
        <v>95</v>
      </c>
      <c r="B27" s="56" t="s">
        <v>96</v>
      </c>
      <c r="C27" s="84">
        <v>27000</v>
      </c>
      <c r="D27" s="84">
        <v>27000</v>
      </c>
      <c r="E27" s="84">
        <v>8500</v>
      </c>
      <c r="F27" s="84"/>
    </row>
    <row r="28" spans="1:6" x14ac:dyDescent="0.2">
      <c r="A28" s="55" t="s">
        <v>99</v>
      </c>
      <c r="B28" s="56" t="s">
        <v>100</v>
      </c>
      <c r="C28" s="84">
        <v>50000</v>
      </c>
      <c r="D28" s="84">
        <v>50000</v>
      </c>
      <c r="E28" s="84">
        <v>15000</v>
      </c>
      <c r="F28" s="84"/>
    </row>
    <row r="29" spans="1:6" ht="25.5" x14ac:dyDescent="0.2">
      <c r="A29" s="55" t="s">
        <v>101</v>
      </c>
      <c r="B29" s="56" t="s">
        <v>102</v>
      </c>
      <c r="C29" s="84">
        <v>2000</v>
      </c>
      <c r="D29" s="84">
        <v>2000</v>
      </c>
      <c r="E29" s="84">
        <v>500</v>
      </c>
      <c r="F29" s="84"/>
    </row>
    <row r="30" spans="1:6" x14ac:dyDescent="0.2">
      <c r="A30" s="55" t="s">
        <v>103</v>
      </c>
      <c r="B30" s="56" t="s">
        <v>104</v>
      </c>
      <c r="C30" s="84">
        <v>2500</v>
      </c>
      <c r="D30" s="84">
        <v>2500</v>
      </c>
      <c r="E30" s="84">
        <v>100</v>
      </c>
      <c r="F30" s="84"/>
    </row>
    <row r="31" spans="1:6" ht="25.5" x14ac:dyDescent="0.2">
      <c r="A31" s="55" t="s">
        <v>105</v>
      </c>
      <c r="B31" s="56" t="s">
        <v>106</v>
      </c>
      <c r="C31" s="84">
        <v>2500</v>
      </c>
      <c r="D31" s="84">
        <v>2500</v>
      </c>
      <c r="E31" s="84">
        <v>2200</v>
      </c>
      <c r="F31" s="84"/>
    </row>
    <row r="32" spans="1:6" x14ac:dyDescent="0.2">
      <c r="A32" s="53" t="s">
        <v>107</v>
      </c>
      <c r="B32" s="54" t="s">
        <v>108</v>
      </c>
      <c r="C32" s="83">
        <f>C33+C34+C35+C36+C37+C38+C39+C40+C41</f>
        <v>89000</v>
      </c>
      <c r="D32" s="83">
        <f>D33+D34+D35+D36+D37+D38+D39+D40+D41</f>
        <v>89000</v>
      </c>
      <c r="E32" s="83">
        <f>E33+E34+E35+E36+E37+E38+E39+E40+E41</f>
        <v>32731.75</v>
      </c>
      <c r="F32" s="83">
        <f>(E32*100)/D32</f>
        <v>36.777247191011234</v>
      </c>
    </row>
    <row r="33" spans="1:6" x14ac:dyDescent="0.2">
      <c r="A33" s="55" t="s">
        <v>109</v>
      </c>
      <c r="B33" s="56" t="s">
        <v>110</v>
      </c>
      <c r="C33" s="84">
        <v>25000</v>
      </c>
      <c r="D33" s="84">
        <v>25000</v>
      </c>
      <c r="E33" s="84">
        <v>9200</v>
      </c>
      <c r="F33" s="84"/>
    </row>
    <row r="34" spans="1:6" ht="25.5" x14ac:dyDescent="0.2">
      <c r="A34" s="55" t="s">
        <v>111</v>
      </c>
      <c r="B34" s="56" t="s">
        <v>112</v>
      </c>
      <c r="C34" s="84">
        <v>10000</v>
      </c>
      <c r="D34" s="84">
        <v>10000</v>
      </c>
      <c r="E34" s="84">
        <v>5500</v>
      </c>
      <c r="F34" s="84"/>
    </row>
    <row r="35" spans="1:6" x14ac:dyDescent="0.2">
      <c r="A35" s="55" t="s">
        <v>113</v>
      </c>
      <c r="B35" s="56" t="s">
        <v>114</v>
      </c>
      <c r="C35" s="84">
        <v>4500</v>
      </c>
      <c r="D35" s="84">
        <v>4500</v>
      </c>
      <c r="E35" s="84">
        <v>1710</v>
      </c>
      <c r="F35" s="84"/>
    </row>
    <row r="36" spans="1:6" x14ac:dyDescent="0.2">
      <c r="A36" s="55" t="s">
        <v>115</v>
      </c>
      <c r="B36" s="56" t="s">
        <v>116</v>
      </c>
      <c r="C36" s="84">
        <v>19000</v>
      </c>
      <c r="D36" s="84">
        <v>19000</v>
      </c>
      <c r="E36" s="84">
        <v>9900</v>
      </c>
      <c r="F36" s="84"/>
    </row>
    <row r="37" spans="1:6" x14ac:dyDescent="0.2">
      <c r="A37" s="55" t="s">
        <v>117</v>
      </c>
      <c r="B37" s="56" t="s">
        <v>118</v>
      </c>
      <c r="C37" s="84">
        <v>9000</v>
      </c>
      <c r="D37" s="84">
        <v>9000</v>
      </c>
      <c r="E37" s="84">
        <v>3100</v>
      </c>
      <c r="F37" s="84"/>
    </row>
    <row r="38" spans="1:6" x14ac:dyDescent="0.2">
      <c r="A38" s="55" t="s">
        <v>119</v>
      </c>
      <c r="B38" s="56" t="s">
        <v>120</v>
      </c>
      <c r="C38" s="84">
        <v>4000</v>
      </c>
      <c r="D38" s="84">
        <v>4000</v>
      </c>
      <c r="E38" s="84">
        <v>103</v>
      </c>
      <c r="F38" s="84"/>
    </row>
    <row r="39" spans="1:6" x14ac:dyDescent="0.2">
      <c r="A39" s="55" t="s">
        <v>121</v>
      </c>
      <c r="B39" s="56" t="s">
        <v>122</v>
      </c>
      <c r="C39" s="84">
        <v>7000</v>
      </c>
      <c r="D39" s="84">
        <v>7000</v>
      </c>
      <c r="E39" s="84">
        <v>1400</v>
      </c>
      <c r="F39" s="84"/>
    </row>
    <row r="40" spans="1:6" x14ac:dyDescent="0.2">
      <c r="A40" s="55" t="s">
        <v>123</v>
      </c>
      <c r="B40" s="56" t="s">
        <v>124</v>
      </c>
      <c r="C40" s="84">
        <v>500</v>
      </c>
      <c r="D40" s="84">
        <v>500</v>
      </c>
      <c r="E40" s="84">
        <v>100</v>
      </c>
      <c r="F40" s="84"/>
    </row>
    <row r="41" spans="1:6" x14ac:dyDescent="0.2">
      <c r="A41" s="55" t="s">
        <v>125</v>
      </c>
      <c r="B41" s="56" t="s">
        <v>126</v>
      </c>
      <c r="C41" s="84">
        <v>10000</v>
      </c>
      <c r="D41" s="84">
        <v>10000</v>
      </c>
      <c r="E41" s="84">
        <v>1718.75</v>
      </c>
      <c r="F41" s="84"/>
    </row>
    <row r="42" spans="1:6" ht="25.5" x14ac:dyDescent="0.2">
      <c r="A42" s="53" t="s">
        <v>127</v>
      </c>
      <c r="B42" s="54" t="s">
        <v>128</v>
      </c>
      <c r="C42" s="83">
        <f>C43+C44+C45+C46+C47+C48</f>
        <v>22290</v>
      </c>
      <c r="D42" s="83">
        <f>D43+D44+D45+D46+D47+D48</f>
        <v>22290</v>
      </c>
      <c r="E42" s="83">
        <f>E43+E44+E45+E46+E47+E48</f>
        <v>12660</v>
      </c>
      <c r="F42" s="83">
        <f>(E42*100)/D42</f>
        <v>56.796769851951545</v>
      </c>
    </row>
    <row r="43" spans="1:6" x14ac:dyDescent="0.2">
      <c r="A43" s="55" t="s">
        <v>129</v>
      </c>
      <c r="B43" s="56" t="s">
        <v>130</v>
      </c>
      <c r="C43" s="84">
        <v>1500</v>
      </c>
      <c r="D43" s="84">
        <v>1500</v>
      </c>
      <c r="E43" s="84">
        <v>140</v>
      </c>
      <c r="F43" s="84"/>
    </row>
    <row r="44" spans="1:6" x14ac:dyDescent="0.2">
      <c r="A44" s="55" t="s">
        <v>131</v>
      </c>
      <c r="B44" s="56" t="s">
        <v>132</v>
      </c>
      <c r="C44" s="84">
        <v>15000</v>
      </c>
      <c r="D44" s="84">
        <v>15000</v>
      </c>
      <c r="E44" s="84">
        <v>5900</v>
      </c>
      <c r="F44" s="84"/>
    </row>
    <row r="45" spans="1:6" x14ac:dyDescent="0.2">
      <c r="A45" s="55" t="s">
        <v>133</v>
      </c>
      <c r="B45" s="56" t="s">
        <v>134</v>
      </c>
      <c r="C45" s="84">
        <v>4000</v>
      </c>
      <c r="D45" s="84">
        <v>4000</v>
      </c>
      <c r="E45" s="84">
        <v>3500</v>
      </c>
      <c r="F45" s="84"/>
    </row>
    <row r="46" spans="1:6" x14ac:dyDescent="0.2">
      <c r="A46" s="55" t="s">
        <v>135</v>
      </c>
      <c r="B46" s="56" t="s">
        <v>136</v>
      </c>
      <c r="C46" s="84">
        <v>300</v>
      </c>
      <c r="D46" s="84">
        <v>300</v>
      </c>
      <c r="E46" s="84">
        <v>120</v>
      </c>
      <c r="F46" s="84"/>
    </row>
    <row r="47" spans="1:6" x14ac:dyDescent="0.2">
      <c r="A47" s="55" t="s">
        <v>137</v>
      </c>
      <c r="B47" s="56" t="s">
        <v>138</v>
      </c>
      <c r="C47" s="84">
        <v>0</v>
      </c>
      <c r="D47" s="84">
        <v>0</v>
      </c>
      <c r="E47" s="84">
        <v>0</v>
      </c>
      <c r="F47" s="84"/>
    </row>
    <row r="48" spans="1:6" ht="25.5" x14ac:dyDescent="0.2">
      <c r="A48" s="55" t="s">
        <v>139</v>
      </c>
      <c r="B48" s="56" t="s">
        <v>128</v>
      </c>
      <c r="C48" s="84">
        <v>1490</v>
      </c>
      <c r="D48" s="84">
        <v>1490</v>
      </c>
      <c r="E48" s="84">
        <v>3000</v>
      </c>
      <c r="F48" s="84"/>
    </row>
    <row r="49" spans="1:6" x14ac:dyDescent="0.2">
      <c r="A49" s="51" t="s">
        <v>140</v>
      </c>
      <c r="B49" s="52" t="s">
        <v>141</v>
      </c>
      <c r="C49" s="82">
        <f>C50+C52</f>
        <v>1859</v>
      </c>
      <c r="D49" s="82">
        <f>D50+D52</f>
        <v>1859</v>
      </c>
      <c r="E49" s="82">
        <f>E50+E52</f>
        <v>530.30999999999995</v>
      </c>
      <c r="F49" s="81">
        <f>(E49*100)/D49</f>
        <v>28.526627218934912</v>
      </c>
    </row>
    <row r="50" spans="1:6" x14ac:dyDescent="0.2">
      <c r="A50" s="53" t="s">
        <v>142</v>
      </c>
      <c r="B50" s="54" t="s">
        <v>143</v>
      </c>
      <c r="C50" s="83">
        <f>C51</f>
        <v>1259</v>
      </c>
      <c r="D50" s="83">
        <f>D51</f>
        <v>1259</v>
      </c>
      <c r="E50" s="83">
        <f>E51</f>
        <v>20.309999999999999</v>
      </c>
      <c r="F50" s="83">
        <f>(E50*100)/D50</f>
        <v>1.6131850675138999</v>
      </c>
    </row>
    <row r="51" spans="1:6" ht="25.5" x14ac:dyDescent="0.2">
      <c r="A51" s="55" t="s">
        <v>144</v>
      </c>
      <c r="B51" s="56" t="s">
        <v>145</v>
      </c>
      <c r="C51" s="84">
        <v>1259</v>
      </c>
      <c r="D51" s="84">
        <v>1259</v>
      </c>
      <c r="E51" s="84">
        <v>20.309999999999999</v>
      </c>
      <c r="F51" s="84"/>
    </row>
    <row r="52" spans="1:6" x14ac:dyDescent="0.2">
      <c r="A52" s="53" t="s">
        <v>146</v>
      </c>
      <c r="B52" s="54" t="s">
        <v>147</v>
      </c>
      <c r="C52" s="83">
        <f>C53</f>
        <v>600</v>
      </c>
      <c r="D52" s="83">
        <f>D53</f>
        <v>600</v>
      </c>
      <c r="E52" s="83">
        <f>E53</f>
        <v>510</v>
      </c>
      <c r="F52" s="83">
        <f>(E52*100)/D52</f>
        <v>85</v>
      </c>
    </row>
    <row r="53" spans="1:6" ht="25.5" x14ac:dyDescent="0.2">
      <c r="A53" s="55" t="s">
        <v>148</v>
      </c>
      <c r="B53" s="56" t="s">
        <v>149</v>
      </c>
      <c r="C53" s="84">
        <v>600</v>
      </c>
      <c r="D53" s="84">
        <v>600</v>
      </c>
      <c r="E53" s="84">
        <v>510</v>
      </c>
      <c r="F53" s="84"/>
    </row>
    <row r="54" spans="1:6" x14ac:dyDescent="0.2">
      <c r="A54" s="49" t="s">
        <v>150</v>
      </c>
      <c r="B54" s="50" t="s">
        <v>151</v>
      </c>
      <c r="C54" s="80">
        <f>C55</f>
        <v>13938</v>
      </c>
      <c r="D54" s="80">
        <f>D55</f>
        <v>13938</v>
      </c>
      <c r="E54" s="80">
        <f>E55</f>
        <v>2239.84</v>
      </c>
      <c r="F54" s="81">
        <f>(E54*100)/D54</f>
        <v>16.070024393743722</v>
      </c>
    </row>
    <row r="55" spans="1:6" x14ac:dyDescent="0.2">
      <c r="A55" s="51" t="s">
        <v>152</v>
      </c>
      <c r="B55" s="52" t="s">
        <v>153</v>
      </c>
      <c r="C55" s="82">
        <f>C56+C60</f>
        <v>13938</v>
      </c>
      <c r="D55" s="82">
        <f>D56+D60</f>
        <v>13938</v>
      </c>
      <c r="E55" s="82">
        <f>E56+E60</f>
        <v>2239.84</v>
      </c>
      <c r="F55" s="81">
        <f>(E55*100)/D55</f>
        <v>16.070024393743722</v>
      </c>
    </row>
    <row r="56" spans="1:6" x14ac:dyDescent="0.2">
      <c r="A56" s="53" t="s">
        <v>154</v>
      </c>
      <c r="B56" s="54" t="s">
        <v>155</v>
      </c>
      <c r="C56" s="83">
        <f>C57+C58+C59</f>
        <v>5438</v>
      </c>
      <c r="D56" s="83">
        <f>D57+D58+D59</f>
        <v>5438</v>
      </c>
      <c r="E56" s="83">
        <f>E57+E58+E59</f>
        <v>300</v>
      </c>
      <c r="F56" s="83">
        <f>(E56*100)/D56</f>
        <v>5.5167340934166971</v>
      </c>
    </row>
    <row r="57" spans="1:6" x14ac:dyDescent="0.2">
      <c r="A57" s="55" t="s">
        <v>156</v>
      </c>
      <c r="B57" s="56" t="s">
        <v>157</v>
      </c>
      <c r="C57" s="84">
        <v>3438</v>
      </c>
      <c r="D57" s="84">
        <v>3438</v>
      </c>
      <c r="E57" s="84">
        <v>300</v>
      </c>
      <c r="F57" s="84"/>
    </row>
    <row r="58" spans="1:6" x14ac:dyDescent="0.2">
      <c r="A58" s="55" t="s">
        <v>158</v>
      </c>
      <c r="B58" s="56" t="s">
        <v>159</v>
      </c>
      <c r="C58" s="84">
        <v>1000</v>
      </c>
      <c r="D58" s="84">
        <v>1000</v>
      </c>
      <c r="E58" s="84">
        <v>0</v>
      </c>
      <c r="F58" s="84"/>
    </row>
    <row r="59" spans="1:6" x14ac:dyDescent="0.2">
      <c r="A59" s="55" t="s">
        <v>160</v>
      </c>
      <c r="B59" s="56" t="s">
        <v>161</v>
      </c>
      <c r="C59" s="84">
        <v>1000</v>
      </c>
      <c r="D59" s="84">
        <v>1000</v>
      </c>
      <c r="E59" s="84">
        <v>0</v>
      </c>
      <c r="F59" s="84"/>
    </row>
    <row r="60" spans="1:6" x14ac:dyDescent="0.2">
      <c r="A60" s="53" t="s">
        <v>162</v>
      </c>
      <c r="B60" s="54" t="s">
        <v>163</v>
      </c>
      <c r="C60" s="83">
        <f>C61</f>
        <v>8500</v>
      </c>
      <c r="D60" s="83">
        <f>D61</f>
        <v>8500</v>
      </c>
      <c r="E60" s="83">
        <f>E61</f>
        <v>1939.84</v>
      </c>
      <c r="F60" s="83">
        <f>(E60*100)/D60</f>
        <v>22.82164705882353</v>
      </c>
    </row>
    <row r="61" spans="1:6" ht="25.5" x14ac:dyDescent="0.2">
      <c r="A61" s="55" t="s">
        <v>164</v>
      </c>
      <c r="B61" s="56" t="s">
        <v>165</v>
      </c>
      <c r="C61" s="84">
        <v>8500</v>
      </c>
      <c r="D61" s="84">
        <v>8500</v>
      </c>
      <c r="E61" s="84">
        <v>1939.84</v>
      </c>
      <c r="F61" s="84"/>
    </row>
    <row r="62" spans="1:6" x14ac:dyDescent="0.2">
      <c r="A62" s="49" t="s">
        <v>50</v>
      </c>
      <c r="B62" s="50" t="s">
        <v>51</v>
      </c>
      <c r="C62" s="80">
        <f t="shared" ref="C62:E63" si="0">C63</f>
        <v>2952870</v>
      </c>
      <c r="D62" s="80">
        <f t="shared" si="0"/>
        <v>2952870</v>
      </c>
      <c r="E62" s="80">
        <f t="shared" si="0"/>
        <v>1662070.11</v>
      </c>
      <c r="F62" s="81">
        <f>(E62*100)/D62</f>
        <v>56.28659947779618</v>
      </c>
    </row>
    <row r="63" spans="1:6" x14ac:dyDescent="0.2">
      <c r="A63" s="51" t="s">
        <v>58</v>
      </c>
      <c r="B63" s="52" t="s">
        <v>59</v>
      </c>
      <c r="C63" s="82">
        <f t="shared" si="0"/>
        <v>2952870</v>
      </c>
      <c r="D63" s="82">
        <f t="shared" si="0"/>
        <v>2952870</v>
      </c>
      <c r="E63" s="82">
        <f t="shared" si="0"/>
        <v>1662070.11</v>
      </c>
      <c r="F63" s="81">
        <f>(E63*100)/D63</f>
        <v>56.28659947779618</v>
      </c>
    </row>
    <row r="64" spans="1:6" ht="25.5" x14ac:dyDescent="0.2">
      <c r="A64" s="53" t="s">
        <v>60</v>
      </c>
      <c r="B64" s="54" t="s">
        <v>61</v>
      </c>
      <c r="C64" s="83">
        <f>C65+C66</f>
        <v>2952870</v>
      </c>
      <c r="D64" s="83">
        <f>D65+D66</f>
        <v>2952870</v>
      </c>
      <c r="E64" s="83">
        <f>E65+E66</f>
        <v>1662070.11</v>
      </c>
      <c r="F64" s="83">
        <f>(E64*100)/D64</f>
        <v>56.28659947779618</v>
      </c>
    </row>
    <row r="65" spans="1:6" ht="25.5" x14ac:dyDescent="0.2">
      <c r="A65" s="55" t="s">
        <v>62</v>
      </c>
      <c r="B65" s="56" t="s">
        <v>63</v>
      </c>
      <c r="C65" s="84">
        <v>2938932</v>
      </c>
      <c r="D65" s="84">
        <v>2938932</v>
      </c>
      <c r="E65" s="84">
        <v>1659830.27</v>
      </c>
      <c r="F65" s="84"/>
    </row>
    <row r="66" spans="1:6" ht="25.5" x14ac:dyDescent="0.2">
      <c r="A66" s="55" t="s">
        <v>64</v>
      </c>
      <c r="B66" s="56" t="s">
        <v>65</v>
      </c>
      <c r="C66" s="84">
        <v>13938</v>
      </c>
      <c r="D66" s="84">
        <v>13938</v>
      </c>
      <c r="E66" s="84">
        <v>2239.84</v>
      </c>
      <c r="F66" s="84"/>
    </row>
    <row r="67" spans="1:6" x14ac:dyDescent="0.2">
      <c r="A67" s="48" t="s">
        <v>68</v>
      </c>
      <c r="B67" s="48" t="s">
        <v>183</v>
      </c>
      <c r="C67" s="78">
        <f t="shared" ref="C67:E70" si="1">C68</f>
        <v>5800</v>
      </c>
      <c r="D67" s="78">
        <f t="shared" si="1"/>
        <v>5800</v>
      </c>
      <c r="E67" s="78">
        <f t="shared" si="1"/>
        <v>2472</v>
      </c>
      <c r="F67" s="79">
        <f>(E67*100)/D67</f>
        <v>42.620689655172413</v>
      </c>
    </row>
    <row r="68" spans="1:6" x14ac:dyDescent="0.2">
      <c r="A68" s="49" t="s">
        <v>66</v>
      </c>
      <c r="B68" s="50" t="s">
        <v>67</v>
      </c>
      <c r="C68" s="80">
        <f t="shared" si="1"/>
        <v>5800</v>
      </c>
      <c r="D68" s="80">
        <f t="shared" si="1"/>
        <v>5800</v>
      </c>
      <c r="E68" s="80">
        <f t="shared" si="1"/>
        <v>2472</v>
      </c>
      <c r="F68" s="81">
        <f>(E68*100)/D68</f>
        <v>42.620689655172413</v>
      </c>
    </row>
    <row r="69" spans="1:6" x14ac:dyDescent="0.2">
      <c r="A69" s="51" t="s">
        <v>83</v>
      </c>
      <c r="B69" s="52" t="s">
        <v>84</v>
      </c>
      <c r="C69" s="82">
        <f t="shared" si="1"/>
        <v>5800</v>
      </c>
      <c r="D69" s="82">
        <f t="shared" si="1"/>
        <v>5800</v>
      </c>
      <c r="E69" s="82">
        <f t="shared" si="1"/>
        <v>2472</v>
      </c>
      <c r="F69" s="81">
        <f>(E69*100)/D69</f>
        <v>42.620689655172413</v>
      </c>
    </row>
    <row r="70" spans="1:6" x14ac:dyDescent="0.2">
      <c r="A70" s="53" t="s">
        <v>93</v>
      </c>
      <c r="B70" s="54" t="s">
        <v>94</v>
      </c>
      <c r="C70" s="83">
        <f t="shared" si="1"/>
        <v>5800</v>
      </c>
      <c r="D70" s="83">
        <f t="shared" si="1"/>
        <v>5800</v>
      </c>
      <c r="E70" s="83">
        <f t="shared" si="1"/>
        <v>2472</v>
      </c>
      <c r="F70" s="83">
        <f>(E70*100)/D70</f>
        <v>42.620689655172413</v>
      </c>
    </row>
    <row r="71" spans="1:6" x14ac:dyDescent="0.2">
      <c r="A71" s="55" t="s">
        <v>97</v>
      </c>
      <c r="B71" s="56" t="s">
        <v>98</v>
      </c>
      <c r="C71" s="84">
        <v>5800</v>
      </c>
      <c r="D71" s="84">
        <v>5800</v>
      </c>
      <c r="E71" s="84">
        <v>2472</v>
      </c>
      <c r="F71" s="84"/>
    </row>
    <row r="72" spans="1:6" x14ac:dyDescent="0.2">
      <c r="A72" s="49" t="s">
        <v>50</v>
      </c>
      <c r="B72" s="50" t="s">
        <v>51</v>
      </c>
      <c r="C72" s="80">
        <f t="shared" ref="C72:E74" si="2">C73</f>
        <v>5800</v>
      </c>
      <c r="D72" s="80">
        <f t="shared" si="2"/>
        <v>5800</v>
      </c>
      <c r="E72" s="80">
        <f t="shared" si="2"/>
        <v>2472</v>
      </c>
      <c r="F72" s="81">
        <f>(E72*100)/D72</f>
        <v>42.620689655172413</v>
      </c>
    </row>
    <row r="73" spans="1:6" x14ac:dyDescent="0.2">
      <c r="A73" s="51" t="s">
        <v>52</v>
      </c>
      <c r="B73" s="52" t="s">
        <v>53</v>
      </c>
      <c r="C73" s="82">
        <f t="shared" si="2"/>
        <v>5800</v>
      </c>
      <c r="D73" s="82">
        <f t="shared" si="2"/>
        <v>5800</v>
      </c>
      <c r="E73" s="82">
        <f t="shared" si="2"/>
        <v>2472</v>
      </c>
      <c r="F73" s="81">
        <f>(E73*100)/D73</f>
        <v>42.620689655172413</v>
      </c>
    </row>
    <row r="74" spans="1:6" ht="25.5" x14ac:dyDescent="0.2">
      <c r="A74" s="53" t="s">
        <v>54</v>
      </c>
      <c r="B74" s="54" t="s">
        <v>55</v>
      </c>
      <c r="C74" s="83">
        <f t="shared" si="2"/>
        <v>5800</v>
      </c>
      <c r="D74" s="83">
        <f t="shared" si="2"/>
        <v>5800</v>
      </c>
      <c r="E74" s="83">
        <f t="shared" si="2"/>
        <v>2472</v>
      </c>
      <c r="F74" s="83">
        <f>(E74*100)/D74</f>
        <v>42.620689655172413</v>
      </c>
    </row>
    <row r="75" spans="1:6" x14ac:dyDescent="0.2">
      <c r="A75" s="55" t="s">
        <v>56</v>
      </c>
      <c r="B75" s="56" t="s">
        <v>57</v>
      </c>
      <c r="C75" s="84">
        <v>5800</v>
      </c>
      <c r="D75" s="84">
        <v>5800</v>
      </c>
      <c r="E75" s="84">
        <v>2472</v>
      </c>
      <c r="F75" s="84"/>
    </row>
    <row r="76" spans="1:6" s="57" customFormat="1" x14ac:dyDescent="0.2"/>
    <row r="77" spans="1:6" s="57" customFormat="1" x14ac:dyDescent="0.2"/>
    <row r="78" spans="1:6" s="57" customFormat="1" x14ac:dyDescent="0.2"/>
    <row r="79" spans="1:6" s="57" customFormat="1" x14ac:dyDescent="0.2"/>
    <row r="80" spans="1:6" s="57" customFormat="1" x14ac:dyDescent="0.2"/>
    <row r="81" s="57" customFormat="1" x14ac:dyDescent="0.2"/>
    <row r="82" s="57" customFormat="1" x14ac:dyDescent="0.2"/>
    <row r="83" s="57" customFormat="1" x14ac:dyDescent="0.2"/>
    <row r="84" s="57" customFormat="1" x14ac:dyDescent="0.2"/>
    <row r="85" s="57" customFormat="1" x14ac:dyDescent="0.2"/>
    <row r="86" s="57" customFormat="1" x14ac:dyDescent="0.2"/>
    <row r="87" s="57" customFormat="1" x14ac:dyDescent="0.2"/>
    <row r="88" s="57" customFormat="1" x14ac:dyDescent="0.2"/>
    <row r="89" s="57" customFormat="1" x14ac:dyDescent="0.2"/>
    <row r="90" s="57" customFormat="1" x14ac:dyDescent="0.2"/>
    <row r="91" s="57" customFormat="1" x14ac:dyDescent="0.2"/>
    <row r="92" s="57" customFormat="1" x14ac:dyDescent="0.2"/>
    <row r="93" s="57" customFormat="1" x14ac:dyDescent="0.2"/>
    <row r="94" s="57" customFormat="1" x14ac:dyDescent="0.2"/>
    <row r="95" s="57" customFormat="1" x14ac:dyDescent="0.2"/>
    <row r="96" s="57" customFormat="1" x14ac:dyDescent="0.2"/>
    <row r="97" s="57" customFormat="1" x14ac:dyDescent="0.2"/>
    <row r="98" s="57" customFormat="1" x14ac:dyDescent="0.2"/>
    <row r="99" s="57" customFormat="1" x14ac:dyDescent="0.2"/>
    <row r="100" s="57" customFormat="1" x14ac:dyDescent="0.2"/>
    <row r="101" s="57" customFormat="1" x14ac:dyDescent="0.2"/>
    <row r="102" s="57" customFormat="1" x14ac:dyDescent="0.2"/>
    <row r="103" s="57" customFormat="1" x14ac:dyDescent="0.2"/>
    <row r="104" s="57" customFormat="1" x14ac:dyDescent="0.2"/>
    <row r="105" s="57" customFormat="1" x14ac:dyDescent="0.2"/>
    <row r="106" s="57" customFormat="1" x14ac:dyDescent="0.2"/>
    <row r="107" s="57" customFormat="1" x14ac:dyDescent="0.2"/>
    <row r="108" s="57" customFormat="1" x14ac:dyDescent="0.2"/>
    <row r="109" s="57" customFormat="1" x14ac:dyDescent="0.2"/>
    <row r="110" s="57" customFormat="1" x14ac:dyDescent="0.2"/>
    <row r="111" s="57" customFormat="1" x14ac:dyDescent="0.2"/>
    <row r="112" s="57" customFormat="1" x14ac:dyDescent="0.2"/>
    <row r="113" s="57" customFormat="1" x14ac:dyDescent="0.2"/>
    <row r="114" s="57" customFormat="1" x14ac:dyDescent="0.2"/>
    <row r="115" s="57" customFormat="1" x14ac:dyDescent="0.2"/>
    <row r="116" s="57" customFormat="1" x14ac:dyDescent="0.2"/>
    <row r="117" s="57" customFormat="1" x14ac:dyDescent="0.2"/>
    <row r="118" s="57" customFormat="1" x14ac:dyDescent="0.2"/>
    <row r="119" s="57" customFormat="1" x14ac:dyDescent="0.2"/>
    <row r="120" s="57" customFormat="1" x14ac:dyDescent="0.2"/>
    <row r="121" s="57" customFormat="1" x14ac:dyDescent="0.2"/>
    <row r="122" s="57" customFormat="1" x14ac:dyDescent="0.2"/>
    <row r="123" s="57" customFormat="1" x14ac:dyDescent="0.2"/>
    <row r="124" s="57" customFormat="1" x14ac:dyDescent="0.2"/>
    <row r="125" s="57" customFormat="1" x14ac:dyDescent="0.2"/>
    <row r="126" s="57" customFormat="1" x14ac:dyDescent="0.2"/>
    <row r="127" s="57" customFormat="1" x14ac:dyDescent="0.2"/>
    <row r="128" s="57" customFormat="1" x14ac:dyDescent="0.2"/>
    <row r="129" s="57" customFormat="1" x14ac:dyDescent="0.2"/>
    <row r="130" s="57" customFormat="1" x14ac:dyDescent="0.2"/>
    <row r="131" s="57" customFormat="1" x14ac:dyDescent="0.2"/>
    <row r="132" s="57" customFormat="1" x14ac:dyDescent="0.2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  <row r="142" s="57" customFormat="1" x14ac:dyDescent="0.2"/>
    <row r="143" s="57" customFormat="1" x14ac:dyDescent="0.2"/>
    <row r="144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pans="1:3" s="57" customFormat="1" x14ac:dyDescent="0.2"/>
    <row r="1202" spans="1:3" s="57" customFormat="1" x14ac:dyDescent="0.2"/>
    <row r="1203" spans="1:3" s="57" customFormat="1" x14ac:dyDescent="0.2"/>
    <row r="1204" spans="1:3" s="57" customFormat="1" x14ac:dyDescent="0.2"/>
    <row r="1205" spans="1:3" s="57" customFormat="1" x14ac:dyDescent="0.2"/>
    <row r="1206" spans="1:3" s="57" customFormat="1" x14ac:dyDescent="0.2"/>
    <row r="1207" spans="1:3" s="57" customFormat="1" x14ac:dyDescent="0.2"/>
    <row r="1208" spans="1:3" s="57" customFormat="1" x14ac:dyDescent="0.2"/>
    <row r="1209" spans="1:3" s="57" customFormat="1" x14ac:dyDescent="0.2"/>
    <row r="1210" spans="1:3" s="57" customFormat="1" x14ac:dyDescent="0.2"/>
    <row r="1211" spans="1:3" s="57" customFormat="1" x14ac:dyDescent="0.2"/>
    <row r="1212" spans="1:3" s="57" customFormat="1" x14ac:dyDescent="0.2"/>
    <row r="1213" spans="1:3" s="57" customFormat="1" x14ac:dyDescent="0.2"/>
    <row r="1214" spans="1:3" s="57" customFormat="1" x14ac:dyDescent="0.2"/>
    <row r="1215" spans="1:3" s="57" customFormat="1" x14ac:dyDescent="0.2"/>
    <row r="1216" spans="1:3" x14ac:dyDescent="0.2">
      <c r="A1216" s="57"/>
      <c r="B1216" s="57"/>
      <c r="C1216" s="57"/>
    </row>
    <row r="1217" spans="1:3" x14ac:dyDescent="0.2">
      <c r="A1217" s="57"/>
      <c r="B1217" s="57"/>
      <c r="C1217" s="57"/>
    </row>
    <row r="1218" spans="1:3" x14ac:dyDescent="0.2">
      <c r="A1218" s="57"/>
      <c r="B1218" s="57"/>
      <c r="C1218" s="57"/>
    </row>
    <row r="1219" spans="1:3" x14ac:dyDescent="0.2">
      <c r="A1219" s="57"/>
      <c r="B1219" s="57"/>
      <c r="C1219" s="57"/>
    </row>
    <row r="1220" spans="1:3" x14ac:dyDescent="0.2">
      <c r="A1220" s="57"/>
      <c r="B1220" s="57"/>
      <c r="C1220" s="57"/>
    </row>
    <row r="1221" spans="1:3" x14ac:dyDescent="0.2">
      <c r="A1221" s="57"/>
      <c r="B1221" s="57"/>
      <c r="C1221" s="57"/>
    </row>
    <row r="1222" spans="1:3" x14ac:dyDescent="0.2">
      <c r="A1222" s="57"/>
      <c r="B1222" s="57"/>
      <c r="C1222" s="57"/>
    </row>
    <row r="1223" spans="1:3" x14ac:dyDescent="0.2">
      <c r="A1223" s="57"/>
      <c r="B1223" s="57"/>
      <c r="C1223" s="57"/>
    </row>
    <row r="1224" spans="1:3" x14ac:dyDescent="0.2">
      <c r="A1224" s="57"/>
      <c r="B1224" s="57"/>
      <c r="C1224" s="57"/>
    </row>
    <row r="1225" spans="1:3" x14ac:dyDescent="0.2">
      <c r="A1225" s="57"/>
      <c r="B1225" s="57"/>
      <c r="C1225" s="57"/>
    </row>
    <row r="1226" spans="1:3" x14ac:dyDescent="0.2">
      <c r="A1226" s="57"/>
      <c r="B1226" s="57"/>
      <c r="C1226" s="57"/>
    </row>
    <row r="1227" spans="1:3" x14ac:dyDescent="0.2">
      <c r="A1227" s="57"/>
      <c r="B1227" s="57"/>
      <c r="C1227" s="57"/>
    </row>
    <row r="1228" spans="1:3" x14ac:dyDescent="0.2">
      <c r="A1228" s="57"/>
      <c r="B1228" s="57"/>
      <c r="C1228" s="57"/>
    </row>
    <row r="1229" spans="1:3" x14ac:dyDescent="0.2">
      <c r="A1229" s="57"/>
      <c r="B1229" s="57"/>
      <c r="C1229" s="57"/>
    </row>
    <row r="1230" spans="1:3" x14ac:dyDescent="0.2">
      <c r="A1230" s="57"/>
      <c r="B1230" s="57"/>
      <c r="C1230" s="57"/>
    </row>
    <row r="1231" spans="1:3" x14ac:dyDescent="0.2">
      <c r="A1231" s="57"/>
      <c r="B1231" s="57"/>
      <c r="C1231" s="57"/>
    </row>
    <row r="1232" spans="1:3" x14ac:dyDescent="0.2">
      <c r="A1232" s="57"/>
      <c r="B1232" s="57"/>
      <c r="C1232" s="57"/>
    </row>
    <row r="1233" spans="1:3" x14ac:dyDescent="0.2">
      <c r="A1233" s="57"/>
      <c r="B1233" s="57"/>
      <c r="C1233" s="57"/>
    </row>
    <row r="1234" spans="1:3" x14ac:dyDescent="0.2">
      <c r="A1234" s="57"/>
      <c r="B1234" s="57"/>
      <c r="C1234" s="57"/>
    </row>
    <row r="1235" spans="1:3" x14ac:dyDescent="0.2">
      <c r="A1235" s="57"/>
      <c r="B1235" s="57"/>
      <c r="C1235" s="57"/>
    </row>
    <row r="1236" spans="1:3" x14ac:dyDescent="0.2">
      <c r="A1236" s="57"/>
      <c r="B1236" s="57"/>
      <c r="C1236" s="57"/>
    </row>
    <row r="1237" spans="1:3" x14ac:dyDescent="0.2">
      <c r="A1237" s="57"/>
      <c r="B1237" s="57"/>
      <c r="C1237" s="57"/>
    </row>
    <row r="1238" spans="1:3" x14ac:dyDescent="0.2">
      <c r="A1238" s="57"/>
      <c r="B1238" s="57"/>
      <c r="C1238" s="57"/>
    </row>
    <row r="1239" spans="1:3" x14ac:dyDescent="0.2">
      <c r="A1239" s="57"/>
      <c r="B1239" s="57"/>
      <c r="C1239" s="57"/>
    </row>
    <row r="1240" spans="1:3" x14ac:dyDescent="0.2">
      <c r="A1240" s="57"/>
      <c r="B1240" s="57"/>
      <c r="C1240" s="57"/>
    </row>
    <row r="1241" spans="1:3" x14ac:dyDescent="0.2">
      <c r="A1241" s="57"/>
      <c r="B1241" s="57"/>
      <c r="C1241" s="57"/>
    </row>
    <row r="1242" spans="1:3" x14ac:dyDescent="0.2">
      <c r="A1242" s="57"/>
      <c r="B1242" s="57"/>
      <c r="C1242" s="57"/>
    </row>
    <row r="1243" spans="1:3" x14ac:dyDescent="0.2">
      <c r="A1243" s="57"/>
      <c r="B1243" s="57"/>
      <c r="C1243" s="57"/>
    </row>
    <row r="1244" spans="1:3" x14ac:dyDescent="0.2">
      <c r="A1244" s="57"/>
      <c r="B1244" s="57"/>
      <c r="C1244" s="57"/>
    </row>
    <row r="1245" spans="1:3" x14ac:dyDescent="0.2">
      <c r="A1245" s="57"/>
      <c r="B1245" s="57"/>
      <c r="C1245" s="57"/>
    </row>
    <row r="1246" spans="1:3" x14ac:dyDescent="0.2">
      <c r="A1246" s="57"/>
      <c r="B1246" s="57"/>
      <c r="C1246" s="57"/>
    </row>
    <row r="1247" spans="1:3" x14ac:dyDescent="0.2">
      <c r="A1247" s="57"/>
      <c r="B1247" s="57"/>
      <c r="C1247" s="57"/>
    </row>
    <row r="1248" spans="1:3" x14ac:dyDescent="0.2">
      <c r="A1248" s="57"/>
      <c r="B1248" s="57"/>
      <c r="C1248" s="57"/>
    </row>
    <row r="1249" spans="1:3" x14ac:dyDescent="0.2">
      <c r="A1249" s="57"/>
      <c r="B1249" s="57"/>
      <c r="C1249" s="57"/>
    </row>
    <row r="1250" spans="1:3" x14ac:dyDescent="0.2">
      <c r="A1250" s="57"/>
      <c r="B1250" s="57"/>
      <c r="C1250" s="57"/>
    </row>
    <row r="1251" spans="1:3" x14ac:dyDescent="0.2">
      <c r="A1251" s="57"/>
      <c r="B1251" s="57"/>
      <c r="C1251" s="57"/>
    </row>
    <row r="1252" spans="1:3" x14ac:dyDescent="0.2">
      <c r="A1252" s="57"/>
      <c r="B1252" s="57"/>
      <c r="C1252" s="57"/>
    </row>
    <row r="1253" spans="1:3" x14ac:dyDescent="0.2">
      <c r="A1253" s="40"/>
      <c r="B1253" s="40"/>
      <c r="C1253" s="40"/>
    </row>
    <row r="1254" spans="1:3" x14ac:dyDescent="0.2">
      <c r="A1254" s="40"/>
      <c r="B1254" s="40"/>
      <c r="C1254" s="40"/>
    </row>
    <row r="1255" spans="1:3" x14ac:dyDescent="0.2">
      <c r="A1255" s="40"/>
      <c r="B1255" s="40"/>
      <c r="C1255" s="40"/>
    </row>
    <row r="1256" spans="1:3" x14ac:dyDescent="0.2">
      <c r="A1256" s="40"/>
      <c r="B1256" s="40"/>
      <c r="C1256" s="40"/>
    </row>
    <row r="1257" spans="1:3" x14ac:dyDescent="0.2">
      <c r="A1257" s="40"/>
      <c r="B1257" s="40"/>
      <c r="C1257" s="40"/>
    </row>
    <row r="1258" spans="1:3" x14ac:dyDescent="0.2">
      <c r="A1258" s="40"/>
      <c r="B1258" s="40"/>
      <c r="C1258" s="40"/>
    </row>
    <row r="1259" spans="1:3" x14ac:dyDescent="0.2">
      <c r="A1259" s="40"/>
      <c r="B1259" s="40"/>
      <c r="C1259" s="40"/>
    </row>
    <row r="1260" spans="1:3" x14ac:dyDescent="0.2">
      <c r="A1260" s="40"/>
      <c r="B1260" s="40"/>
      <c r="C1260" s="40"/>
    </row>
    <row r="1261" spans="1:3" x14ac:dyDescent="0.2">
      <c r="A1261" s="40"/>
      <c r="B1261" s="40"/>
      <c r="C1261" s="40"/>
    </row>
    <row r="1262" spans="1:3" x14ac:dyDescent="0.2">
      <c r="A1262" s="40"/>
      <c r="B1262" s="40"/>
      <c r="C1262" s="40"/>
    </row>
    <row r="1263" spans="1:3" x14ac:dyDescent="0.2">
      <c r="A1263" s="40"/>
      <c r="B1263" s="40"/>
      <c r="C1263" s="40"/>
    </row>
    <row r="1264" spans="1:3" x14ac:dyDescent="0.2">
      <c r="A1264" s="40"/>
      <c r="B1264" s="40"/>
      <c r="C1264" s="40"/>
    </row>
    <row r="1265" s="40" customFormat="1" x14ac:dyDescent="0.2"/>
    <row r="1266" s="40" customFormat="1" x14ac:dyDescent="0.2"/>
    <row r="1267" s="40" customFormat="1" x14ac:dyDescent="0.2"/>
    <row r="1268" s="40" customFormat="1" x14ac:dyDescent="0.2"/>
    <row r="1269" s="40" customFormat="1" x14ac:dyDescent="0.2"/>
    <row r="1270" s="40" customFormat="1" x14ac:dyDescent="0.2"/>
    <row r="1271" s="40" customFormat="1" x14ac:dyDescent="0.2"/>
    <row r="1272" s="40" customFormat="1" x14ac:dyDescent="0.2"/>
    <row r="1273" s="40" customFormat="1" x14ac:dyDescent="0.2"/>
    <row r="1274" s="40" customFormat="1" x14ac:dyDescent="0.2"/>
    <row r="1275" s="40" customFormat="1" x14ac:dyDescent="0.2"/>
    <row r="1276" s="40" customFormat="1" x14ac:dyDescent="0.2"/>
    <row r="1277" s="40" customFormat="1" x14ac:dyDescent="0.2"/>
    <row r="1278" s="40" customFormat="1" x14ac:dyDescent="0.2"/>
    <row r="1279" s="40" customFormat="1" x14ac:dyDescent="0.2"/>
    <row r="1280" s="40" customFormat="1" x14ac:dyDescent="0.2"/>
    <row r="1281" s="40" customFormat="1" x14ac:dyDescent="0.2"/>
    <row r="1282" s="40" customFormat="1" x14ac:dyDescent="0.2"/>
    <row r="1283" s="40" customFormat="1" x14ac:dyDescent="0.2"/>
    <row r="1284" s="40" customFormat="1" x14ac:dyDescent="0.2"/>
    <row r="1285" s="40" customFormat="1" x14ac:dyDescent="0.2"/>
    <row r="1286" s="40" customFormat="1" x14ac:dyDescent="0.2"/>
    <row r="1287" s="40" customFormat="1" x14ac:dyDescent="0.2"/>
    <row r="1288" s="40" customFormat="1" x14ac:dyDescent="0.2"/>
    <row r="1289" s="40" customFormat="1" x14ac:dyDescent="0.2"/>
    <row r="1290" s="40" customFormat="1" x14ac:dyDescent="0.2"/>
    <row r="1291" s="40" customFormat="1" x14ac:dyDescent="0.2"/>
    <row r="1292" s="40" customFormat="1" x14ac:dyDescent="0.2"/>
    <row r="1293" s="40" customFormat="1" x14ac:dyDescent="0.2"/>
    <row r="1294" s="40" customFormat="1" x14ac:dyDescent="0.2"/>
    <row r="1295" s="40" customFormat="1" x14ac:dyDescent="0.2"/>
    <row r="1296" s="40" customFormat="1" x14ac:dyDescent="0.2"/>
    <row r="1297" s="40" customFormat="1" x14ac:dyDescent="0.2"/>
    <row r="1298" s="40" customFormat="1" x14ac:dyDescent="0.2"/>
    <row r="1299" s="40" customFormat="1" x14ac:dyDescent="0.2"/>
    <row r="1300" s="40" customFormat="1" x14ac:dyDescent="0.2"/>
    <row r="1301" s="40" customFormat="1" x14ac:dyDescent="0.2"/>
    <row r="1302" s="40" customFormat="1" x14ac:dyDescent="0.2"/>
    <row r="1303" s="40" customFormat="1" x14ac:dyDescent="0.2"/>
    <row r="1304" s="40" customFormat="1" x14ac:dyDescent="0.2"/>
    <row r="1305" s="40" customFormat="1" x14ac:dyDescent="0.2"/>
    <row r="1306" s="40" customFormat="1" x14ac:dyDescent="0.2"/>
    <row r="1307" s="40" customFormat="1" x14ac:dyDescent="0.2"/>
    <row r="1308" s="40" customFormat="1" x14ac:dyDescent="0.2"/>
    <row r="1309" s="40" customFormat="1" x14ac:dyDescent="0.2"/>
    <row r="1310" s="40" customFormat="1" x14ac:dyDescent="0.2"/>
    <row r="1311" s="40" customFormat="1" x14ac:dyDescent="0.2"/>
    <row r="1312" s="40" customFormat="1" x14ac:dyDescent="0.2"/>
    <row r="1313" s="40" customFormat="1" x14ac:dyDescent="0.2"/>
    <row r="1314" s="40" customFormat="1" x14ac:dyDescent="0.2"/>
    <row r="1315" s="40" customFormat="1" x14ac:dyDescent="0.2"/>
    <row r="1316" s="40" customFormat="1" x14ac:dyDescent="0.2"/>
    <row r="1317" s="40" customFormat="1" x14ac:dyDescent="0.2"/>
    <row r="1318" s="40" customFormat="1" x14ac:dyDescent="0.2"/>
    <row r="1319" s="40" customFormat="1" x14ac:dyDescent="0.2"/>
    <row r="1320" s="40" customFormat="1" x14ac:dyDescent="0.2"/>
    <row r="1321" s="40" customFormat="1" x14ac:dyDescent="0.2"/>
    <row r="1322" s="40" customFormat="1" x14ac:dyDescent="0.2"/>
    <row r="1323" s="40" customFormat="1" x14ac:dyDescent="0.2"/>
    <row r="1324" s="40" customFormat="1" x14ac:dyDescent="0.2"/>
    <row r="1325" s="40" customFormat="1" x14ac:dyDescent="0.2"/>
    <row r="1326" s="40" customFormat="1" x14ac:dyDescent="0.2"/>
    <row r="1327" s="40" customFormat="1" x14ac:dyDescent="0.2"/>
    <row r="1328" s="40" customFormat="1" x14ac:dyDescent="0.2"/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  <row r="7920" s="40" customFormat="1" x14ac:dyDescent="0.2"/>
    <row r="7921" s="40" customFormat="1" x14ac:dyDescent="0.2"/>
    <row r="7922" s="40" customFormat="1" x14ac:dyDescent="0.2"/>
    <row r="7923" s="40" customFormat="1" x14ac:dyDescent="0.2"/>
    <row r="7924" s="40" customFormat="1" x14ac:dyDescent="0.2"/>
    <row r="7925" s="40" customFormat="1" x14ac:dyDescent="0.2"/>
    <row r="7926" s="40" customFormat="1" x14ac:dyDescent="0.2"/>
    <row r="7927" s="40" customFormat="1" x14ac:dyDescent="0.2"/>
    <row r="7928" s="40" customFormat="1" x14ac:dyDescent="0.2"/>
    <row r="7929" s="40" customFormat="1" x14ac:dyDescent="0.2"/>
    <row r="7930" s="40" customFormat="1" x14ac:dyDescent="0.2"/>
    <row r="7931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Svjetlana Buljan</cp:lastModifiedBy>
  <cp:lastPrinted>2024-07-17T10:33:52Z</cp:lastPrinted>
  <dcterms:created xsi:type="dcterms:W3CDTF">2022-08-12T12:51:27Z</dcterms:created>
  <dcterms:modified xsi:type="dcterms:W3CDTF">2024-07-17T10:34:41Z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