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sdudc02\OSDU-Racunovodstvo\IZVRŠENJE FINANCIJSKOG PLANA 2023\ŽUPANIJSKI SUD\GODIŠNJI IZVJEŠTAJ-2023\"/>
    </mc:Choice>
  </mc:AlternateContent>
  <bookViews>
    <workbookView xWindow="57480" yWindow="-120" windowWidth="29040" windowHeight="15720" tabRatio="825" activeTab="3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rashoda'!$B$1:$I$19</definedName>
    <definedName name="_xlnm.Print_Area" localSheetId="6">'Posebni dio'!$A$1:$C$8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0" i="1"/>
  <c r="K14" i="1"/>
  <c r="K13" i="1"/>
  <c r="K10" i="1"/>
  <c r="G67" i="3"/>
  <c r="G12" i="1" l="1"/>
  <c r="K12" i="1" s="1"/>
  <c r="H12" i="1"/>
  <c r="I12" i="1"/>
  <c r="J12" i="1"/>
  <c r="L12" i="1"/>
  <c r="G15" i="1"/>
  <c r="H15" i="1"/>
  <c r="I15" i="1"/>
  <c r="J15" i="1"/>
  <c r="J16" i="1" s="1"/>
  <c r="I16" i="1"/>
  <c r="I27" i="1"/>
  <c r="H16" i="1" l="1"/>
  <c r="H27" i="1" s="1"/>
  <c r="G16" i="1"/>
  <c r="K16" i="1"/>
  <c r="L16" i="1"/>
  <c r="J27" i="1"/>
  <c r="L15" i="1"/>
  <c r="K15" i="1"/>
  <c r="L27" i="1"/>
  <c r="L26" i="1"/>
  <c r="K26" i="1"/>
  <c r="H26" i="1"/>
  <c r="I26" i="1"/>
  <c r="J26" i="1"/>
  <c r="G26" i="1"/>
  <c r="L23" i="1"/>
  <c r="K23" i="1"/>
  <c r="H23" i="1"/>
  <c r="I23" i="1"/>
  <c r="J23" i="1"/>
  <c r="G23" i="1"/>
  <c r="G27" i="1" l="1"/>
  <c r="K27" i="1" s="1"/>
  <c r="F80" i="15"/>
  <c r="E80" i="15"/>
  <c r="D80" i="15"/>
  <c r="C80" i="15"/>
  <c r="F79" i="15"/>
  <c r="E79" i="15"/>
  <c r="D79" i="15"/>
  <c r="C79" i="15"/>
  <c r="F78" i="15"/>
  <c r="E78" i="15"/>
  <c r="D78" i="15"/>
  <c r="C78" i="15"/>
  <c r="F76" i="15"/>
  <c r="E76" i="15"/>
  <c r="D76" i="15"/>
  <c r="C76" i="15"/>
  <c r="F75" i="15"/>
  <c r="E75" i="15"/>
  <c r="D75" i="15"/>
  <c r="C75" i="15"/>
  <c r="F74" i="15"/>
  <c r="E74" i="15"/>
  <c r="D74" i="15"/>
  <c r="C74" i="15"/>
  <c r="F72" i="15"/>
  <c r="E72" i="15"/>
  <c r="D72" i="15"/>
  <c r="C72" i="15"/>
  <c r="F70" i="15"/>
  <c r="E70" i="15"/>
  <c r="D70" i="15"/>
  <c r="C70" i="15"/>
  <c r="F68" i="15"/>
  <c r="E68" i="15"/>
  <c r="D68" i="15"/>
  <c r="C68" i="15"/>
  <c r="F67" i="15"/>
  <c r="E67" i="15"/>
  <c r="D67" i="15"/>
  <c r="C67" i="15"/>
  <c r="F66" i="15"/>
  <c r="E66" i="15"/>
  <c r="D66" i="15"/>
  <c r="C66" i="15"/>
  <c r="F65" i="15"/>
  <c r="E65" i="15"/>
  <c r="D65" i="15"/>
  <c r="C65" i="15"/>
  <c r="F62" i="15"/>
  <c r="E62" i="15"/>
  <c r="D62" i="15"/>
  <c r="C62" i="15"/>
  <c r="F61" i="15"/>
  <c r="E61" i="15"/>
  <c r="D61" i="15"/>
  <c r="C61" i="15"/>
  <c r="F60" i="15"/>
  <c r="E60" i="15"/>
  <c r="D60" i="15"/>
  <c r="C60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3" i="15"/>
  <c r="E43" i="15"/>
  <c r="D43" i="15"/>
  <c r="C43" i="15"/>
  <c r="F41" i="15"/>
  <c r="E41" i="15"/>
  <c r="D41" i="15"/>
  <c r="C41" i="15"/>
  <c r="F31" i="15"/>
  <c r="E31" i="15"/>
  <c r="D31" i="15"/>
  <c r="C31" i="15"/>
  <c r="F26" i="15"/>
  <c r="E26" i="15"/>
  <c r="D26" i="15"/>
  <c r="C26" i="15"/>
  <c r="F22" i="15"/>
  <c r="E22" i="15"/>
  <c r="D22" i="15"/>
  <c r="C22" i="15"/>
  <c r="F21" i="15"/>
  <c r="E21" i="15"/>
  <c r="D21" i="15"/>
  <c r="C21" i="15"/>
  <c r="F19" i="15"/>
  <c r="E19" i="15"/>
  <c r="D19" i="15"/>
  <c r="C19" i="15"/>
  <c r="F17" i="15"/>
  <c r="E17" i="15"/>
  <c r="D17" i="15"/>
  <c r="C17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1" i="15"/>
  <c r="E11" i="15"/>
  <c r="D11" i="15"/>
  <c r="C11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C6" i="8"/>
  <c r="G6" i="8" s="1"/>
  <c r="H15" i="5"/>
  <c r="G15" i="5"/>
  <c r="H14" i="5"/>
  <c r="F14" i="5"/>
  <c r="E14" i="5"/>
  <c r="D14" i="5"/>
  <c r="C14" i="5"/>
  <c r="H13" i="5"/>
  <c r="G13" i="5"/>
  <c r="H12" i="5"/>
  <c r="F12" i="5"/>
  <c r="E12" i="5"/>
  <c r="D12" i="5"/>
  <c r="C12" i="5"/>
  <c r="G12" i="5" s="1"/>
  <c r="H11" i="5"/>
  <c r="F11" i="5"/>
  <c r="E11" i="5"/>
  <c r="D11" i="5"/>
  <c r="H10" i="5"/>
  <c r="G10" i="5"/>
  <c r="H9" i="5"/>
  <c r="F9" i="5"/>
  <c r="E9" i="5"/>
  <c r="D9" i="5"/>
  <c r="C9" i="5"/>
  <c r="G9" i="5" s="1"/>
  <c r="H8" i="5"/>
  <c r="G8" i="5"/>
  <c r="H7" i="5"/>
  <c r="F7" i="5"/>
  <c r="E7" i="5"/>
  <c r="D7" i="5"/>
  <c r="C7" i="5"/>
  <c r="C6" i="5" s="1"/>
  <c r="G6" i="5" s="1"/>
  <c r="H6" i="5"/>
  <c r="F6" i="5"/>
  <c r="E6" i="5"/>
  <c r="D6" i="5"/>
  <c r="L74" i="3"/>
  <c r="K74" i="3"/>
  <c r="L73" i="3"/>
  <c r="K73" i="3"/>
  <c r="J73" i="3"/>
  <c r="I73" i="3"/>
  <c r="H73" i="3"/>
  <c r="G73" i="3"/>
  <c r="L72" i="3"/>
  <c r="K72" i="3"/>
  <c r="J72" i="3"/>
  <c r="I72" i="3"/>
  <c r="H72" i="3"/>
  <c r="G72" i="3"/>
  <c r="L71" i="3"/>
  <c r="K71" i="3"/>
  <c r="L70" i="3"/>
  <c r="J70" i="3"/>
  <c r="I70" i="3"/>
  <c r="H70" i="3"/>
  <c r="G70" i="3"/>
  <c r="K70" i="3" s="1"/>
  <c r="L68" i="3"/>
  <c r="K68" i="3"/>
  <c r="L67" i="3"/>
  <c r="J67" i="3"/>
  <c r="I67" i="3"/>
  <c r="H67" i="3"/>
  <c r="K67" i="3"/>
  <c r="L66" i="3"/>
  <c r="J66" i="3"/>
  <c r="I66" i="3"/>
  <c r="H66" i="3"/>
  <c r="G66" i="3"/>
  <c r="G65" i="3" s="1"/>
  <c r="K65" i="3" s="1"/>
  <c r="L65" i="3"/>
  <c r="J65" i="3"/>
  <c r="I65" i="3"/>
  <c r="H65" i="3"/>
  <c r="L64" i="3"/>
  <c r="K64" i="3"/>
  <c r="L63" i="3"/>
  <c r="K63" i="3"/>
  <c r="L62" i="3"/>
  <c r="J62" i="3"/>
  <c r="I62" i="3"/>
  <c r="H62" i="3"/>
  <c r="G62" i="3"/>
  <c r="K62" i="3" s="1"/>
  <c r="L61" i="3"/>
  <c r="K61" i="3"/>
  <c r="L60" i="3"/>
  <c r="J60" i="3"/>
  <c r="I60" i="3"/>
  <c r="H60" i="3"/>
  <c r="G60" i="3"/>
  <c r="K60" i="3" s="1"/>
  <c r="L59" i="3"/>
  <c r="J59" i="3"/>
  <c r="I59" i="3"/>
  <c r="H59" i="3"/>
  <c r="L58" i="3"/>
  <c r="K58" i="3"/>
  <c r="L57" i="3"/>
  <c r="K57" i="3"/>
  <c r="L56" i="3"/>
  <c r="K56" i="3"/>
  <c r="L55" i="3"/>
  <c r="J55" i="3"/>
  <c r="I55" i="3"/>
  <c r="H55" i="3"/>
  <c r="G55" i="3"/>
  <c r="K55" i="3" s="1"/>
  <c r="L54" i="3"/>
  <c r="K54" i="3"/>
  <c r="L53" i="3"/>
  <c r="J53" i="3"/>
  <c r="I53" i="3"/>
  <c r="H53" i="3"/>
  <c r="G53" i="3"/>
  <c r="K53" i="3" s="1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J43" i="3"/>
  <c r="I43" i="3"/>
  <c r="H43" i="3"/>
  <c r="G43" i="3"/>
  <c r="K43" i="3" s="1"/>
  <c r="L42" i="3"/>
  <c r="K42" i="3"/>
  <c r="L41" i="3"/>
  <c r="K41" i="3"/>
  <c r="L40" i="3"/>
  <c r="K40" i="3"/>
  <c r="L39" i="3"/>
  <c r="K39" i="3"/>
  <c r="L38" i="3"/>
  <c r="J38" i="3"/>
  <c r="I38" i="3"/>
  <c r="H38" i="3"/>
  <c r="G38" i="3"/>
  <c r="K38" i="3" s="1"/>
  <c r="L37" i="3"/>
  <c r="K37" i="3"/>
  <c r="L36" i="3"/>
  <c r="K36" i="3"/>
  <c r="L35" i="3"/>
  <c r="K35" i="3"/>
  <c r="L34" i="3"/>
  <c r="J34" i="3"/>
  <c r="I34" i="3"/>
  <c r="H34" i="3"/>
  <c r="G34" i="3"/>
  <c r="L33" i="3"/>
  <c r="J33" i="3"/>
  <c r="I33" i="3"/>
  <c r="H33" i="3"/>
  <c r="L32" i="3"/>
  <c r="K32" i="3"/>
  <c r="L31" i="3"/>
  <c r="J31" i="3"/>
  <c r="I31" i="3"/>
  <c r="H31" i="3"/>
  <c r="G31" i="3"/>
  <c r="K31" i="3" s="1"/>
  <c r="L30" i="3"/>
  <c r="K30" i="3"/>
  <c r="L29" i="3"/>
  <c r="J29" i="3"/>
  <c r="I29" i="3"/>
  <c r="H29" i="3"/>
  <c r="G29" i="3"/>
  <c r="K29" i="3" s="1"/>
  <c r="L28" i="3"/>
  <c r="K28" i="3"/>
  <c r="L27" i="3"/>
  <c r="K27" i="3"/>
  <c r="L26" i="3"/>
  <c r="J26" i="3"/>
  <c r="I26" i="3"/>
  <c r="H26" i="3"/>
  <c r="G26" i="3"/>
  <c r="K26" i="3" s="1"/>
  <c r="L25" i="3"/>
  <c r="J25" i="3"/>
  <c r="I25" i="3"/>
  <c r="H25" i="3"/>
  <c r="G25" i="3"/>
  <c r="K25" i="3" s="1"/>
  <c r="L24" i="3"/>
  <c r="J24" i="3"/>
  <c r="I24" i="3"/>
  <c r="H24" i="3"/>
  <c r="L23" i="3"/>
  <c r="J23" i="3"/>
  <c r="I23" i="3"/>
  <c r="H23" i="3"/>
  <c r="L18" i="3"/>
  <c r="K18" i="3"/>
  <c r="L17" i="3"/>
  <c r="K17" i="3"/>
  <c r="L16" i="3"/>
  <c r="J16" i="3"/>
  <c r="I16" i="3"/>
  <c r="H16" i="3"/>
  <c r="G16" i="3"/>
  <c r="G15" i="3" s="1"/>
  <c r="K15" i="3" s="1"/>
  <c r="L15" i="3"/>
  <c r="J15" i="3"/>
  <c r="I15" i="3"/>
  <c r="H15" i="3"/>
  <c r="L14" i="3"/>
  <c r="K14" i="3"/>
  <c r="J13" i="3"/>
  <c r="L13" i="3" s="1"/>
  <c r="I13" i="3"/>
  <c r="I12" i="3" s="1"/>
  <c r="I11" i="3" s="1"/>
  <c r="I10" i="3" s="1"/>
  <c r="H13" i="3"/>
  <c r="G13" i="3"/>
  <c r="G12" i="3" s="1"/>
  <c r="H12" i="3"/>
  <c r="H11" i="3" s="1"/>
  <c r="H10" i="3" s="1"/>
  <c r="C11" i="5" l="1"/>
  <c r="G11" i="5" s="1"/>
  <c r="G14" i="5"/>
  <c r="G7" i="5"/>
  <c r="K16" i="3"/>
  <c r="G11" i="3"/>
  <c r="G10" i="3" s="1"/>
  <c r="K13" i="3"/>
  <c r="J12" i="3"/>
  <c r="K66" i="3"/>
  <c r="G59" i="3"/>
  <c r="K59" i="3" s="1"/>
  <c r="G33" i="3"/>
  <c r="K33" i="3" s="1"/>
  <c r="K34" i="3"/>
  <c r="L12" i="3" l="1"/>
  <c r="J11" i="3"/>
  <c r="K12" i="3"/>
  <c r="G24" i="3"/>
  <c r="G23" i="3" s="1"/>
  <c r="K23" i="3" s="1"/>
  <c r="K24" i="3" l="1"/>
  <c r="L11" i="3"/>
  <c r="J10" i="3"/>
  <c r="K11" i="3"/>
  <c r="L10" i="3" l="1"/>
  <c r="K10" i="3"/>
</calcChain>
</file>

<file path=xl/sharedStrings.xml><?xml version="1.0" encoding="utf-8"?>
<sst xmlns="http://schemas.openxmlformats.org/spreadsheetml/2006/main" count="398" uniqueCount="188">
  <si>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</si>
  <si>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</si>
  <si>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</si>
  <si>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</si>
  <si>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</si>
  <si>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</si>
  <si>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</si>
  <si>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</si>
  <si>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</si>
  <si>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</si>
  <si>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</si>
  <si>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</si>
  <si>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</si>
  <si>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</si>
  <si>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</si>
  <si>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</si>
  <si>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</si>
  <si>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</si>
  <si>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</si>
  <si>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</si>
  <si>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</si>
  <si>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</si>
  <si>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</si>
  <si>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</si>
  <si>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</si>
  <si>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</si>
  <si>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</si>
  <si>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</si>
  <si>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</si>
  <si>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</si>
  <si>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</si>
  <si>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</si>
  <si>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</si>
  <si>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</si>
  <si>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</si>
  <si>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</si>
  <si>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</si>
  <si>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</si>
  <si>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</si>
  <si>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</si>
  <si>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</si>
  <si>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</si>
  <si>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</si>
  <si>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</si>
  <si>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</si>
  <si>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</si>
  <si>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</si>
  <si>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</si>
  <si>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</si>
  <si>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</si>
  <si>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</si>
  <si>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</si>
  <si>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</si>
  <si>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</si>
  <si>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</si>
  <si>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</si>
  <si>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</si>
  <si>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</si>
  <si>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</si>
  <si>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</si>
  <si>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</si>
  <si>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</si>
  <si>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</si>
  <si>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</si>
  <si>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</si>
  <si>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</si>
  <si>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</si>
  <si>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</si>
  <si>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</si>
  <si>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</si>
  <si>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</si>
  <si>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</si>
  <si>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</si>
  <si>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</si>
  <si>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</si>
  <si>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</si>
  <si>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</si>
  <si>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</si>
  <si>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</si>
  <si>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</si>
  <si>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</si>
  <si>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</si>
  <si>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</si>
  <si>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</si>
  <si>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</si>
  <si>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</si>
  <si>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</si>
  <si>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</si>
  <si>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</si>
  <si>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</si>
  <si>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</si>
  <si>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</si>
  <si>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</si>
  <si>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</si>
  <si>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</si>
  <si>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</si>
  <si>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</si>
  <si>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</si>
  <si>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</si>
  <si>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</si>
  <si>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</si>
  <si>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</si>
  <si>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</si>
  <si>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</si>
  <si>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</si>
  <si>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</si>
  <si>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</si>
  <si>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</si>
  <si>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</si>
  <si>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</si>
  <si>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</si>
  <si>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</si>
  <si>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</si>
  <si>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</si>
  <si>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</si>
  <si>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</si>
  <si>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</si>
  <si>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</si>
  <si>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</si>
  <si>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</si>
  <si>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</si>
  <si>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</si>
  <si>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</si>
  <si>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</si>
  <si>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</si>
  <si>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</si>
  <si>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</si>
  <si>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</si>
  <si>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</si>
  <si>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</si>
  <si>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</si>
  <si>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</si>
  <si>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</si>
  <si>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</si>
  <si>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</si>
  <si>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</si>
  <si>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</si>
  <si>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</si>
  <si>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</si>
  <si>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</si>
  <si>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</si>
  <si>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</si>
  <si>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</si>
  <si>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</si>
  <si>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</si>
  <si>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</si>
  <si>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</si>
  <si>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</si>
  <si>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</si>
  <si>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</si>
  <si>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</si>
  <si>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</si>
  <si>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</si>
  <si>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</si>
  <si>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</si>
  <si>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</si>
  <si>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</si>
  <si>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</si>
  <si>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</si>
  <si>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</si>
  <si>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</si>
  <si>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</si>
  <si>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</si>
  <si>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</si>
  <si>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</si>
  <si>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</si>
  <si>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</si>
  <si>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</si>
  <si>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</si>
  <si>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</si>
  <si>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</si>
  <si>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</si>
  <si>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</si>
  <si>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</si>
  <si>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041 - DUBROVNIK ŽUPANIJSKI SUD</t>
  </si>
  <si>
    <t>65</t>
  </si>
  <si>
    <t>11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</si>
  <si>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</si>
  <si>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</si>
  <si>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</si>
  <si>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</si>
  <si>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</si>
  <si>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</si>
  <si>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</si>
  <si>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3390 ŽUPANIJSKI SUD U DUBROVNIKU</t>
  </si>
  <si>
    <t>Vođenje sudskih postupaka</t>
  </si>
  <si>
    <t>4222</t>
  </si>
  <si>
    <t>KOMUNIKACIJSKA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</si>
</sst>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20" fillId="2" borderId="3" xfId="0" quotePrefix="1" applyNumberFormat="1" applyFont="1" applyFill="1" applyBorder="1"/>
    <xf numFmtId="4" fontId="3" fillId="0" borderId="3" xfId="0" applyNumberFormat="1" applyFont="1" applyBorder="1" applyAlignment="1">
      <alignment horizontal="right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B13" zoomScale="115" zoomScaleNormal="115" workbookViewId="0">
      <selection activeCell="B1" sqref="B1:L3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7" t="s">
        <v>8</v>
      </c>
      <c r="C10" s="98"/>
      <c r="D10" s="98"/>
      <c r="E10" s="98"/>
      <c r="F10" s="111"/>
      <c r="G10" s="85">
        <v>1030795.82</v>
      </c>
      <c r="H10" s="86">
        <v>1265734</v>
      </c>
      <c r="I10" s="86">
        <v>1206863</v>
      </c>
      <c r="J10" s="86">
        <v>1206033.27</v>
      </c>
      <c r="K10" s="125">
        <f>+J10/G10*100</f>
        <v>117.00020960504089</v>
      </c>
      <c r="L10" s="125">
        <f>+J10/I10*100</f>
        <v>99.931249031580222</v>
      </c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125"/>
      <c r="L11" s="86"/>
    </row>
    <row r="12" spans="2:13" x14ac:dyDescent="0.25">
      <c r="B12" s="108" t="s">
        <v>0</v>
      </c>
      <c r="C12" s="109"/>
      <c r="D12" s="109"/>
      <c r="E12" s="109"/>
      <c r="F12" s="110"/>
      <c r="G12" s="87">
        <f>G10+G11</f>
        <v>1030795.82</v>
      </c>
      <c r="H12" s="87">
        <f t="shared" ref="H12:J12" si="0">H10+H11</f>
        <v>1265734</v>
      </c>
      <c r="I12" s="87">
        <f t="shared" si="0"/>
        <v>1206863</v>
      </c>
      <c r="J12" s="87">
        <f t="shared" si="0"/>
        <v>1206033.27</v>
      </c>
      <c r="K12" s="88">
        <f>J12/G12*100</f>
        <v>117.00020960504089</v>
      </c>
      <c r="L12" s="88">
        <f>J12/I12*100</f>
        <v>99.931249031580194</v>
      </c>
    </row>
    <row r="13" spans="2:13" x14ac:dyDescent="0.25">
      <c r="B13" s="117" t="s">
        <v>9</v>
      </c>
      <c r="C13" s="98"/>
      <c r="D13" s="98"/>
      <c r="E13" s="98"/>
      <c r="F13" s="98"/>
      <c r="G13" s="89">
        <v>1026292.37</v>
      </c>
      <c r="H13" s="86">
        <v>1260923</v>
      </c>
      <c r="I13" s="86">
        <v>1129486</v>
      </c>
      <c r="J13" s="86">
        <v>1128656.82</v>
      </c>
      <c r="K13" s="125">
        <f t="shared" ref="K13:K14" si="1">+J13/G13*100</f>
        <v>109.97419965228818</v>
      </c>
      <c r="L13" s="125">
        <f t="shared" ref="L13:L14" si="2">+J13/I13*100</f>
        <v>99.926587846153041</v>
      </c>
    </row>
    <row r="14" spans="2:13" x14ac:dyDescent="0.25">
      <c r="B14" s="112" t="s">
        <v>10</v>
      </c>
      <c r="C14" s="111"/>
      <c r="D14" s="111"/>
      <c r="E14" s="111"/>
      <c r="F14" s="111"/>
      <c r="G14" s="85">
        <v>4503.45</v>
      </c>
      <c r="H14" s="86">
        <v>4811</v>
      </c>
      <c r="I14" s="86">
        <v>77377</v>
      </c>
      <c r="J14" s="86">
        <v>77376.45</v>
      </c>
      <c r="K14" s="125">
        <f t="shared" si="1"/>
        <v>1718.159411118143</v>
      </c>
      <c r="L14" s="125">
        <f t="shared" si="2"/>
        <v>99.999289194463472</v>
      </c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1030795.82</v>
      </c>
      <c r="H15" s="87">
        <f t="shared" ref="H15:J15" si="3">H13+H14</f>
        <v>1265734</v>
      </c>
      <c r="I15" s="87">
        <f t="shared" si="3"/>
        <v>1206863</v>
      </c>
      <c r="J15" s="87">
        <f t="shared" si="3"/>
        <v>1206033.27</v>
      </c>
      <c r="K15" s="88">
        <f>J15/G15*100</f>
        <v>117.00020960504089</v>
      </c>
      <c r="L15" s="88">
        <f>J15/I15*100</f>
        <v>99.931249031580194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0</v>
      </c>
      <c r="H16" s="90">
        <f t="shared" ref="H16:J16" si="4">H12-H15</f>
        <v>0</v>
      </c>
      <c r="I16" s="90">
        <f t="shared" si="4"/>
        <v>0</v>
      </c>
      <c r="J16" s="90">
        <f t="shared" si="4"/>
        <v>0</v>
      </c>
      <c r="K16" s="88" t="e">
        <f>J16/G16*100</f>
        <v>#DIV/0!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5">H21-H22</f>
        <v>0</v>
      </c>
      <c r="I23" s="92">
        <f t="shared" si="5"/>
        <v>0</v>
      </c>
      <c r="J23" s="92">
        <f t="shared" si="5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3" t="s">
        <v>30</v>
      </c>
      <c r="C26" s="104"/>
      <c r="D26" s="104"/>
      <c r="E26" s="104"/>
      <c r="F26" s="105"/>
      <c r="G26" s="94">
        <f>G24+G25</f>
        <v>0</v>
      </c>
      <c r="H26" s="94">
        <f t="shared" ref="H26:J26" si="6">H24+H25</f>
        <v>0</v>
      </c>
      <c r="I26" s="94">
        <f t="shared" si="6"/>
        <v>0</v>
      </c>
      <c r="J26" s="94">
        <f t="shared" si="6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0</v>
      </c>
      <c r="H27" s="94">
        <f t="shared" ref="H27:J27" si="7">H16+H26</f>
        <v>0</v>
      </c>
      <c r="I27" s="94">
        <f t="shared" si="7"/>
        <v>0</v>
      </c>
      <c r="J27" s="94">
        <f t="shared" si="7"/>
        <v>0</v>
      </c>
      <c r="K27" s="93" t="e">
        <f>J27/G27*100</f>
        <v>#DIV/0!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5"/>
  <sheetViews>
    <sheetView zoomScale="115" zoomScaleNormal="115" workbookViewId="0">
      <selection activeCell="G15" sqref="G1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1030795.82</v>
      </c>
      <c r="H10" s="65">
        <f>H11</f>
        <v>1266216.92</v>
      </c>
      <c r="I10" s="65">
        <f>I11</f>
        <v>1206863</v>
      </c>
      <c r="J10" s="65">
        <f>J11</f>
        <v>1206033.27</v>
      </c>
      <c r="K10" s="69">
        <f t="shared" ref="K10:K18" si="0">(J10*100)/G10</f>
        <v>117.00020960504089</v>
      </c>
      <c r="L10" s="69">
        <f t="shared" ref="L10:L18" si="1">(J10*100)/I10</f>
        <v>99.931249031580222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</f>
        <v>1030795.82</v>
      </c>
      <c r="H11" s="65">
        <f>H12+H15</f>
        <v>1266216.92</v>
      </c>
      <c r="I11" s="65">
        <f>I12+I15</f>
        <v>1206863</v>
      </c>
      <c r="J11" s="65">
        <f>J12+J15</f>
        <v>1206033.27</v>
      </c>
      <c r="K11" s="65">
        <f t="shared" si="0"/>
        <v>117.00020960504089</v>
      </c>
      <c r="L11" s="65">
        <f t="shared" si="1"/>
        <v>99.931249031580222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2082.29</v>
      </c>
      <c r="H12" s="65">
        <f t="shared" si="2"/>
        <v>2697.92</v>
      </c>
      <c r="I12" s="65">
        <f t="shared" si="2"/>
        <v>3868</v>
      </c>
      <c r="J12" s="65">
        <f t="shared" si="2"/>
        <v>3043.55</v>
      </c>
      <c r="K12" s="65">
        <f t="shared" si="0"/>
        <v>146.1635987302441</v>
      </c>
      <c r="L12" s="65">
        <f t="shared" si="1"/>
        <v>78.685367114788008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2082.29</v>
      </c>
      <c r="H13" s="65">
        <f t="shared" si="2"/>
        <v>2697.92</v>
      </c>
      <c r="I13" s="65">
        <f t="shared" si="2"/>
        <v>3868</v>
      </c>
      <c r="J13" s="65">
        <f t="shared" si="2"/>
        <v>3043.55</v>
      </c>
      <c r="K13" s="65">
        <f t="shared" si="0"/>
        <v>146.1635987302441</v>
      </c>
      <c r="L13" s="65">
        <f t="shared" si="1"/>
        <v>78.685367114788008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2082.29</v>
      </c>
      <c r="H14" s="66">
        <v>2697.92</v>
      </c>
      <c r="I14" s="66">
        <v>3868</v>
      </c>
      <c r="J14" s="66">
        <v>3043.55</v>
      </c>
      <c r="K14" s="66">
        <f t="shared" si="0"/>
        <v>146.1635987302441</v>
      </c>
      <c r="L14" s="66">
        <f t="shared" si="1"/>
        <v>78.685367114788008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1028713.5299999999</v>
      </c>
      <c r="H15" s="65">
        <f>H16</f>
        <v>1263519</v>
      </c>
      <c r="I15" s="65">
        <f>I16</f>
        <v>1202995</v>
      </c>
      <c r="J15" s="65">
        <f>J16</f>
        <v>1202989.72</v>
      </c>
      <c r="K15" s="65">
        <f t="shared" si="0"/>
        <v>116.94117797789634</v>
      </c>
      <c r="L15" s="65">
        <f t="shared" si="1"/>
        <v>99.999561095432654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1028713.5299999999</v>
      </c>
      <c r="H16" s="65">
        <f>H17+H18</f>
        <v>1263519</v>
      </c>
      <c r="I16" s="65">
        <f>I17+I18</f>
        <v>1202995</v>
      </c>
      <c r="J16" s="65">
        <f>J17+J18</f>
        <v>1202989.72</v>
      </c>
      <c r="K16" s="65">
        <f t="shared" si="0"/>
        <v>116.94117797789634</v>
      </c>
      <c r="L16" s="65">
        <f t="shared" si="1"/>
        <v>99.999561095432654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1024210.08</v>
      </c>
      <c r="H17" s="66">
        <v>1259763</v>
      </c>
      <c r="I17" s="66">
        <v>1127128</v>
      </c>
      <c r="J17" s="66">
        <v>1127123.22</v>
      </c>
      <c r="K17" s="66">
        <f t="shared" si="0"/>
        <v>110.0480499078861</v>
      </c>
      <c r="L17" s="66">
        <f t="shared" si="1"/>
        <v>99.999575913294677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66">
        <v>4503.45</v>
      </c>
      <c r="H18" s="66">
        <v>3756</v>
      </c>
      <c r="I18" s="66">
        <v>75867</v>
      </c>
      <c r="J18" s="66">
        <v>75866.5</v>
      </c>
      <c r="K18" s="66">
        <f t="shared" si="0"/>
        <v>1684.6306720403247</v>
      </c>
      <c r="L18" s="66">
        <f t="shared" si="1"/>
        <v>99.999340951929028</v>
      </c>
    </row>
    <row r="19" spans="2:12" x14ac:dyDescent="0.25">
      <c r="F19" s="35"/>
    </row>
    <row r="20" spans="2:12" x14ac:dyDescent="0.25">
      <c r="F20" s="35"/>
    </row>
    <row r="21" spans="2:12" ht="36.75" customHeight="1" x14ac:dyDescent="0.25">
      <c r="B21" s="118" t="s">
        <v>3</v>
      </c>
      <c r="C21" s="119"/>
      <c r="D21" s="119"/>
      <c r="E21" s="119"/>
      <c r="F21" s="120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2" x14ac:dyDescent="0.25">
      <c r="B22" s="121">
        <v>1</v>
      </c>
      <c r="C22" s="122"/>
      <c r="D22" s="122"/>
      <c r="E22" s="122"/>
      <c r="F22" s="123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x14ac:dyDescent="0.25">
      <c r="B23" s="65"/>
      <c r="C23" s="66"/>
      <c r="D23" s="67"/>
      <c r="E23" s="68"/>
      <c r="F23" s="8" t="s">
        <v>21</v>
      </c>
      <c r="G23" s="65">
        <f>G24+G65</f>
        <v>1030795.82</v>
      </c>
      <c r="H23" s="65">
        <f>H24+H65</f>
        <v>1265734</v>
      </c>
      <c r="I23" s="65">
        <f>I24+I65</f>
        <v>1206863</v>
      </c>
      <c r="J23" s="65">
        <f>J24+J65</f>
        <v>1206033.2699999998</v>
      </c>
      <c r="K23" s="70">
        <f t="shared" ref="K23:K54" si="3">(J23*100)/G23</f>
        <v>117.00020960504088</v>
      </c>
      <c r="L23" s="70">
        <f t="shared" ref="L23:L54" si="4">(J23*100)/I23</f>
        <v>99.931249031580208</v>
      </c>
    </row>
    <row r="24" spans="2:12" x14ac:dyDescent="0.25">
      <c r="B24" s="65" t="s">
        <v>71</v>
      </c>
      <c r="C24" s="65"/>
      <c r="D24" s="65"/>
      <c r="E24" s="65"/>
      <c r="F24" s="65" t="s">
        <v>72</v>
      </c>
      <c r="G24" s="65">
        <f>G25+G33+G59</f>
        <v>1026292.37</v>
      </c>
      <c r="H24" s="65">
        <f>H25+H33+H59</f>
        <v>1260923</v>
      </c>
      <c r="I24" s="65">
        <f>I25+I33+I59</f>
        <v>1129486</v>
      </c>
      <c r="J24" s="65">
        <f>J25+J33+J59</f>
        <v>1128656.8199999998</v>
      </c>
      <c r="K24" s="65">
        <f t="shared" si="3"/>
        <v>109.97419965228815</v>
      </c>
      <c r="L24" s="65">
        <f t="shared" si="4"/>
        <v>99.926587846153012</v>
      </c>
    </row>
    <row r="25" spans="2:12" x14ac:dyDescent="0.25">
      <c r="B25" s="65"/>
      <c r="C25" s="65" t="s">
        <v>73</v>
      </c>
      <c r="D25" s="65"/>
      <c r="E25" s="65"/>
      <c r="F25" s="65" t="s">
        <v>74</v>
      </c>
      <c r="G25" s="65">
        <f>G26+G29+G31</f>
        <v>803143.53</v>
      </c>
      <c r="H25" s="65">
        <f>H26+H29+H31</f>
        <v>904896</v>
      </c>
      <c r="I25" s="65">
        <f>I26+I29+I31</f>
        <v>900126</v>
      </c>
      <c r="J25" s="65">
        <f>J26+J29+J31</f>
        <v>900124.69</v>
      </c>
      <c r="K25" s="65">
        <f t="shared" si="3"/>
        <v>112.07519657165139</v>
      </c>
      <c r="L25" s="65">
        <f t="shared" si="4"/>
        <v>99.999854464819364</v>
      </c>
    </row>
    <row r="26" spans="2:12" x14ac:dyDescent="0.25">
      <c r="B26" s="65"/>
      <c r="C26" s="65"/>
      <c r="D26" s="65" t="s">
        <v>75</v>
      </c>
      <c r="E26" s="65"/>
      <c r="F26" s="65" t="s">
        <v>76</v>
      </c>
      <c r="G26" s="65">
        <f>G27+G28</f>
        <v>682803.72</v>
      </c>
      <c r="H26" s="65">
        <f>H27+H28</f>
        <v>767234</v>
      </c>
      <c r="I26" s="65">
        <f>I27+I28</f>
        <v>758383</v>
      </c>
      <c r="J26" s="65">
        <f>J27+J28</f>
        <v>758382.09</v>
      </c>
      <c r="K26" s="65">
        <f t="shared" si="3"/>
        <v>111.06882809601565</v>
      </c>
      <c r="L26" s="65">
        <f t="shared" si="4"/>
        <v>99.99988000785882</v>
      </c>
    </row>
    <row r="27" spans="2:12" x14ac:dyDescent="0.25">
      <c r="B27" s="66"/>
      <c r="C27" s="66"/>
      <c r="D27" s="66"/>
      <c r="E27" s="66" t="s">
        <v>77</v>
      </c>
      <c r="F27" s="66" t="s">
        <v>78</v>
      </c>
      <c r="G27" s="66">
        <v>680900.88</v>
      </c>
      <c r="H27" s="66">
        <v>765310</v>
      </c>
      <c r="I27" s="66">
        <v>754271</v>
      </c>
      <c r="J27" s="66">
        <v>754270.4</v>
      </c>
      <c r="K27" s="66">
        <f t="shared" si="3"/>
        <v>110.77535984385862</v>
      </c>
      <c r="L27" s="66">
        <f t="shared" si="4"/>
        <v>99.999920452993692</v>
      </c>
    </row>
    <row r="28" spans="2:12" x14ac:dyDescent="0.25">
      <c r="B28" s="66"/>
      <c r="C28" s="66"/>
      <c r="D28" s="66"/>
      <c r="E28" s="66" t="s">
        <v>79</v>
      </c>
      <c r="F28" s="66" t="s">
        <v>80</v>
      </c>
      <c r="G28" s="66">
        <v>1902.84</v>
      </c>
      <c r="H28" s="66">
        <v>1924</v>
      </c>
      <c r="I28" s="66">
        <v>4112</v>
      </c>
      <c r="J28" s="66">
        <v>4111.6899999999996</v>
      </c>
      <c r="K28" s="66">
        <f t="shared" si="3"/>
        <v>216.08175148725061</v>
      </c>
      <c r="L28" s="66">
        <f t="shared" si="4"/>
        <v>99.992461089494142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</f>
        <v>7677.18</v>
      </c>
      <c r="H29" s="65">
        <f>H30</f>
        <v>11281</v>
      </c>
      <c r="I29" s="65">
        <f>I30</f>
        <v>16610</v>
      </c>
      <c r="J29" s="65">
        <f>J30</f>
        <v>16609.669999999998</v>
      </c>
      <c r="K29" s="65">
        <f t="shared" si="3"/>
        <v>216.35118624286517</v>
      </c>
      <c r="L29" s="65">
        <f t="shared" si="4"/>
        <v>99.998013245033093</v>
      </c>
    </row>
    <row r="30" spans="2:12" x14ac:dyDescent="0.25">
      <c r="B30" s="66"/>
      <c r="C30" s="66"/>
      <c r="D30" s="66"/>
      <c r="E30" s="66" t="s">
        <v>83</v>
      </c>
      <c r="F30" s="66" t="s">
        <v>82</v>
      </c>
      <c r="G30" s="66">
        <v>7677.18</v>
      </c>
      <c r="H30" s="66">
        <v>11281</v>
      </c>
      <c r="I30" s="66">
        <v>16610</v>
      </c>
      <c r="J30" s="66">
        <v>16609.669999999998</v>
      </c>
      <c r="K30" s="66">
        <f t="shared" si="3"/>
        <v>216.35118624286517</v>
      </c>
      <c r="L30" s="66">
        <f t="shared" si="4"/>
        <v>99.998013245033093</v>
      </c>
    </row>
    <row r="31" spans="2:12" x14ac:dyDescent="0.25">
      <c r="B31" s="65"/>
      <c r="C31" s="65"/>
      <c r="D31" s="65" t="s">
        <v>84</v>
      </c>
      <c r="E31" s="65"/>
      <c r="F31" s="65" t="s">
        <v>85</v>
      </c>
      <c r="G31" s="65">
        <f>G32</f>
        <v>112662.63</v>
      </c>
      <c r="H31" s="65">
        <f>H32</f>
        <v>126381</v>
      </c>
      <c r="I31" s="65">
        <f>I32</f>
        <v>125133</v>
      </c>
      <c r="J31" s="65">
        <f>J32</f>
        <v>125132.93</v>
      </c>
      <c r="K31" s="65">
        <f t="shared" si="3"/>
        <v>111.06871018366959</v>
      </c>
      <c r="L31" s="65">
        <f t="shared" si="4"/>
        <v>99.999944059520672</v>
      </c>
    </row>
    <row r="32" spans="2:12" x14ac:dyDescent="0.25">
      <c r="B32" s="66"/>
      <c r="C32" s="66"/>
      <c r="D32" s="66"/>
      <c r="E32" s="66" t="s">
        <v>86</v>
      </c>
      <c r="F32" s="66" t="s">
        <v>87</v>
      </c>
      <c r="G32" s="66">
        <v>112662.63</v>
      </c>
      <c r="H32" s="66">
        <v>126381</v>
      </c>
      <c r="I32" s="66">
        <v>125133</v>
      </c>
      <c r="J32" s="66">
        <v>125132.93</v>
      </c>
      <c r="K32" s="66">
        <f t="shared" si="3"/>
        <v>111.06871018366959</v>
      </c>
      <c r="L32" s="66">
        <f t="shared" si="4"/>
        <v>99.999944059520672</v>
      </c>
    </row>
    <row r="33" spans="2:12" x14ac:dyDescent="0.25">
      <c r="B33" s="65"/>
      <c r="C33" s="65" t="s">
        <v>88</v>
      </c>
      <c r="D33" s="65"/>
      <c r="E33" s="65"/>
      <c r="F33" s="65" t="s">
        <v>89</v>
      </c>
      <c r="G33" s="65">
        <f>G34+G38+G43+G53+G55</f>
        <v>222521.38</v>
      </c>
      <c r="H33" s="65">
        <f>H34+H38+H43+H53+H55</f>
        <v>354979</v>
      </c>
      <c r="I33" s="65">
        <f>I34+I38+I43+I53+I55</f>
        <v>228661</v>
      </c>
      <c r="J33" s="65">
        <f>J34+J38+J43+J53+J55</f>
        <v>227834.17999999996</v>
      </c>
      <c r="K33" s="65">
        <f t="shared" si="3"/>
        <v>102.38754586188526</v>
      </c>
      <c r="L33" s="65">
        <f t="shared" si="4"/>
        <v>99.638407948885018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G35+G36+G37</f>
        <v>17804.579999999998</v>
      </c>
      <c r="H34" s="65">
        <f>H35+H36+H37</f>
        <v>23120</v>
      </c>
      <c r="I34" s="65">
        <f>I35+I36+I37</f>
        <v>20842</v>
      </c>
      <c r="J34" s="65">
        <f>J35+J36+J37</f>
        <v>20841.690000000002</v>
      </c>
      <c r="K34" s="65">
        <f t="shared" si="3"/>
        <v>117.058026642583</v>
      </c>
      <c r="L34" s="65">
        <f t="shared" si="4"/>
        <v>99.99851261875061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7957.65</v>
      </c>
      <c r="H35" s="66">
        <v>8302</v>
      </c>
      <c r="I35" s="66">
        <v>6650</v>
      </c>
      <c r="J35" s="66">
        <v>6650</v>
      </c>
      <c r="K35" s="66">
        <f t="shared" si="3"/>
        <v>83.56738484351537</v>
      </c>
      <c r="L35" s="66">
        <f t="shared" si="4"/>
        <v>100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8941.2999999999993</v>
      </c>
      <c r="H36" s="66">
        <v>12789</v>
      </c>
      <c r="I36" s="66">
        <v>12273</v>
      </c>
      <c r="J36" s="66">
        <v>12272.69</v>
      </c>
      <c r="K36" s="66">
        <f t="shared" si="3"/>
        <v>137.25845235032938</v>
      </c>
      <c r="L36" s="66">
        <f t="shared" si="4"/>
        <v>99.997474130204509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905.63</v>
      </c>
      <c r="H37" s="66">
        <v>2029</v>
      </c>
      <c r="I37" s="66">
        <v>1919</v>
      </c>
      <c r="J37" s="66">
        <v>1919</v>
      </c>
      <c r="K37" s="66">
        <f t="shared" si="3"/>
        <v>211.8966907015006</v>
      </c>
      <c r="L37" s="66">
        <f t="shared" si="4"/>
        <v>100</v>
      </c>
    </row>
    <row r="38" spans="2:12" x14ac:dyDescent="0.25">
      <c r="B38" s="65"/>
      <c r="C38" s="65"/>
      <c r="D38" s="65" t="s">
        <v>98</v>
      </c>
      <c r="E38" s="65"/>
      <c r="F38" s="65" t="s">
        <v>99</v>
      </c>
      <c r="G38" s="65">
        <f>G39+G40+G41+G42</f>
        <v>84518.429999999978</v>
      </c>
      <c r="H38" s="65">
        <f>H39+H40+H41+H42</f>
        <v>99420</v>
      </c>
      <c r="I38" s="65">
        <f>I39+I40+I41+I42</f>
        <v>57722</v>
      </c>
      <c r="J38" s="65">
        <f>J39+J40+J41+J42</f>
        <v>56897.71</v>
      </c>
      <c r="K38" s="65">
        <f t="shared" si="3"/>
        <v>67.319885142211007</v>
      </c>
      <c r="L38" s="65">
        <f t="shared" si="4"/>
        <v>98.571965628356608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11648.68</v>
      </c>
      <c r="H39" s="66">
        <v>11138</v>
      </c>
      <c r="I39" s="66">
        <v>11885</v>
      </c>
      <c r="J39" s="66">
        <v>11061.33</v>
      </c>
      <c r="K39" s="66">
        <f t="shared" si="3"/>
        <v>94.957797793398043</v>
      </c>
      <c r="L39" s="66">
        <f t="shared" si="4"/>
        <v>93.069667648296175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69445.119999999995</v>
      </c>
      <c r="H40" s="66">
        <v>87353</v>
      </c>
      <c r="I40" s="66">
        <v>44445</v>
      </c>
      <c r="J40" s="66">
        <v>44444.57</v>
      </c>
      <c r="K40" s="66">
        <f t="shared" si="3"/>
        <v>63.999558212297714</v>
      </c>
      <c r="L40" s="66">
        <f t="shared" si="4"/>
        <v>99.999032512093592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2790.26</v>
      </c>
      <c r="H41" s="66">
        <v>664</v>
      </c>
      <c r="I41" s="66">
        <v>544</v>
      </c>
      <c r="J41" s="66">
        <v>544.39</v>
      </c>
      <c r="K41" s="66">
        <f t="shared" si="3"/>
        <v>19.510368209414175</v>
      </c>
      <c r="L41" s="66">
        <f t="shared" si="4"/>
        <v>100.07169117647059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634.37</v>
      </c>
      <c r="H42" s="66">
        <v>265</v>
      </c>
      <c r="I42" s="66">
        <v>848</v>
      </c>
      <c r="J42" s="66">
        <v>847.42</v>
      </c>
      <c r="K42" s="66">
        <f t="shared" si="3"/>
        <v>133.58450115862982</v>
      </c>
      <c r="L42" s="66">
        <f t="shared" si="4"/>
        <v>99.931603773584911</v>
      </c>
    </row>
    <row r="43" spans="2:12" x14ac:dyDescent="0.25">
      <c r="B43" s="65"/>
      <c r="C43" s="65"/>
      <c r="D43" s="65" t="s">
        <v>108</v>
      </c>
      <c r="E43" s="65"/>
      <c r="F43" s="65" t="s">
        <v>109</v>
      </c>
      <c r="G43" s="65">
        <f>G44+G45+G46+G47+G48+G49+G50+G51+G52</f>
        <v>117543.72</v>
      </c>
      <c r="H43" s="65">
        <f>H44+H45+H46+H47+H48+H49+H50+H51+H52</f>
        <v>228283</v>
      </c>
      <c r="I43" s="65">
        <f>I44+I45+I46+I47+I48+I49+I50+I51+I52</f>
        <v>145789</v>
      </c>
      <c r="J43" s="65">
        <f>J44+J45+J46+J47+J48+J49+J50+J51+J52</f>
        <v>145787.59999999998</v>
      </c>
      <c r="K43" s="65">
        <f t="shared" si="3"/>
        <v>124.02840406956661</v>
      </c>
      <c r="L43" s="65">
        <f t="shared" si="4"/>
        <v>99.999039708071237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18004.509999999998</v>
      </c>
      <c r="H44" s="66">
        <v>22912</v>
      </c>
      <c r="I44" s="66">
        <v>17163</v>
      </c>
      <c r="J44" s="66">
        <v>17162.91</v>
      </c>
      <c r="K44" s="66">
        <f t="shared" si="3"/>
        <v>95.325615637415297</v>
      </c>
      <c r="L44" s="66">
        <f t="shared" si="4"/>
        <v>99.999475616151017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10387.549999999999</v>
      </c>
      <c r="H45" s="66">
        <v>101077</v>
      </c>
      <c r="I45" s="66">
        <v>19505</v>
      </c>
      <c r="J45" s="66">
        <v>19504.25</v>
      </c>
      <c r="K45" s="66">
        <f t="shared" si="3"/>
        <v>187.76564252398305</v>
      </c>
      <c r="L45" s="66">
        <f t="shared" si="4"/>
        <v>99.996154832094334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659.63</v>
      </c>
      <c r="H46" s="66">
        <v>863</v>
      </c>
      <c r="I46" s="66">
        <v>1971</v>
      </c>
      <c r="J46" s="66">
        <v>1971.35</v>
      </c>
      <c r="K46" s="66">
        <f t="shared" si="3"/>
        <v>298.85693494838017</v>
      </c>
      <c r="L46" s="66">
        <f t="shared" si="4"/>
        <v>100.01775748351091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13381.55</v>
      </c>
      <c r="H47" s="66">
        <v>13272</v>
      </c>
      <c r="I47" s="66">
        <v>19914</v>
      </c>
      <c r="J47" s="66">
        <v>19913.580000000002</v>
      </c>
      <c r="K47" s="66">
        <f t="shared" si="3"/>
        <v>148.81370244852056</v>
      </c>
      <c r="L47" s="66">
        <f t="shared" si="4"/>
        <v>99.997890931003326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1196.81</v>
      </c>
      <c r="H48" s="66">
        <v>1301</v>
      </c>
      <c r="I48" s="66">
        <v>1753</v>
      </c>
      <c r="J48" s="66">
        <v>1753.28</v>
      </c>
      <c r="K48" s="66">
        <f t="shared" si="3"/>
        <v>146.496102138184</v>
      </c>
      <c r="L48" s="66">
        <f t="shared" si="4"/>
        <v>100.01597261836851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273.41000000000003</v>
      </c>
      <c r="H49" s="66">
        <v>796</v>
      </c>
      <c r="I49" s="66">
        <v>839</v>
      </c>
      <c r="J49" s="66">
        <v>839.63</v>
      </c>
      <c r="K49" s="66">
        <f t="shared" si="3"/>
        <v>307.09557075454444</v>
      </c>
      <c r="L49" s="66">
        <f t="shared" si="4"/>
        <v>100.07508939213349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73196.63</v>
      </c>
      <c r="H50" s="66">
        <v>87199</v>
      </c>
      <c r="I50" s="66">
        <v>83920</v>
      </c>
      <c r="J50" s="66">
        <v>83919.18</v>
      </c>
      <c r="K50" s="66">
        <f t="shared" si="3"/>
        <v>114.64896676254084</v>
      </c>
      <c r="L50" s="66">
        <f t="shared" si="4"/>
        <v>99.999022878932323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280.38</v>
      </c>
      <c r="H51" s="66">
        <v>199</v>
      </c>
      <c r="I51" s="66">
        <v>197</v>
      </c>
      <c r="J51" s="66">
        <v>197.08</v>
      </c>
      <c r="K51" s="66">
        <f t="shared" si="3"/>
        <v>70.290320279620516</v>
      </c>
      <c r="L51" s="66">
        <f t="shared" si="4"/>
        <v>100.04060913705584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163.25</v>
      </c>
      <c r="H52" s="66">
        <v>664</v>
      </c>
      <c r="I52" s="66">
        <v>527</v>
      </c>
      <c r="J52" s="66">
        <v>526.34</v>
      </c>
      <c r="K52" s="66">
        <f t="shared" si="3"/>
        <v>322.41347626339967</v>
      </c>
      <c r="L52" s="66">
        <f t="shared" si="4"/>
        <v>99.874762808349146</v>
      </c>
    </row>
    <row r="53" spans="2:12" x14ac:dyDescent="0.25">
      <c r="B53" s="65"/>
      <c r="C53" s="65"/>
      <c r="D53" s="65" t="s">
        <v>128</v>
      </c>
      <c r="E53" s="65"/>
      <c r="F53" s="65" t="s">
        <v>129</v>
      </c>
      <c r="G53" s="65">
        <f>G54</f>
        <v>1327.23</v>
      </c>
      <c r="H53" s="65">
        <f>H54</f>
        <v>2393</v>
      </c>
      <c r="I53" s="65">
        <f>I54</f>
        <v>2250</v>
      </c>
      <c r="J53" s="65">
        <f>J54</f>
        <v>2250</v>
      </c>
      <c r="K53" s="65">
        <f t="shared" si="3"/>
        <v>169.52600528921135</v>
      </c>
      <c r="L53" s="65">
        <f t="shared" si="4"/>
        <v>100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1327.23</v>
      </c>
      <c r="H54" s="66">
        <v>2393</v>
      </c>
      <c r="I54" s="66">
        <v>2250</v>
      </c>
      <c r="J54" s="66">
        <v>2250</v>
      </c>
      <c r="K54" s="66">
        <f t="shared" si="3"/>
        <v>169.52600528921135</v>
      </c>
      <c r="L54" s="66">
        <f t="shared" si="4"/>
        <v>100</v>
      </c>
    </row>
    <row r="55" spans="2:12" x14ac:dyDescent="0.25">
      <c r="B55" s="65"/>
      <c r="C55" s="65"/>
      <c r="D55" s="65" t="s">
        <v>132</v>
      </c>
      <c r="E55" s="65"/>
      <c r="F55" s="65" t="s">
        <v>133</v>
      </c>
      <c r="G55" s="65">
        <f>G56+G57+G58</f>
        <v>1327.42</v>
      </c>
      <c r="H55" s="65">
        <f>H56+H57+H58</f>
        <v>1763</v>
      </c>
      <c r="I55" s="65">
        <f>I56+I57+I58</f>
        <v>2058</v>
      </c>
      <c r="J55" s="65">
        <f>J56+J57+J58</f>
        <v>2057.1799999999998</v>
      </c>
      <c r="K55" s="65">
        <f t="shared" ref="K55:K74" si="5">(J55*100)/G55</f>
        <v>154.9758177517289</v>
      </c>
      <c r="L55" s="65">
        <f t="shared" ref="L55:L74" si="6">(J55*100)/I55</f>
        <v>99.960155490767718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436</v>
      </c>
      <c r="H56" s="66">
        <v>518</v>
      </c>
      <c r="I56" s="66">
        <v>317</v>
      </c>
      <c r="J56" s="66">
        <v>316.98</v>
      </c>
      <c r="K56" s="66">
        <f t="shared" si="5"/>
        <v>72.701834862385326</v>
      </c>
      <c r="L56" s="66">
        <f t="shared" si="6"/>
        <v>99.99369085173501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701.96</v>
      </c>
      <c r="H57" s="66">
        <v>980</v>
      </c>
      <c r="I57" s="66">
        <v>1714</v>
      </c>
      <c r="J57" s="66">
        <v>1713.61</v>
      </c>
      <c r="K57" s="66">
        <f t="shared" si="5"/>
        <v>244.11789845575245</v>
      </c>
      <c r="L57" s="66">
        <f t="shared" si="6"/>
        <v>99.977246207701285</v>
      </c>
    </row>
    <row r="58" spans="2:12" x14ac:dyDescent="0.25">
      <c r="B58" s="66"/>
      <c r="C58" s="66"/>
      <c r="D58" s="66"/>
      <c r="E58" s="66" t="s">
        <v>138</v>
      </c>
      <c r="F58" s="66" t="s">
        <v>133</v>
      </c>
      <c r="G58" s="66">
        <v>189.46</v>
      </c>
      <c r="H58" s="66">
        <v>265</v>
      </c>
      <c r="I58" s="66">
        <v>27</v>
      </c>
      <c r="J58" s="66">
        <v>26.59</v>
      </c>
      <c r="K58" s="66">
        <f t="shared" si="5"/>
        <v>14.034624722896654</v>
      </c>
      <c r="L58" s="66">
        <f t="shared" si="6"/>
        <v>98.481481481481481</v>
      </c>
    </row>
    <row r="59" spans="2:12" x14ac:dyDescent="0.25">
      <c r="B59" s="65"/>
      <c r="C59" s="65" t="s">
        <v>139</v>
      </c>
      <c r="D59" s="65"/>
      <c r="E59" s="65"/>
      <c r="F59" s="65" t="s">
        <v>140</v>
      </c>
      <c r="G59" s="65">
        <f>G60+G62</f>
        <v>627.45999999999992</v>
      </c>
      <c r="H59" s="65">
        <f>H60+H62</f>
        <v>1048</v>
      </c>
      <c r="I59" s="65">
        <f>I60+I62</f>
        <v>699</v>
      </c>
      <c r="J59" s="65">
        <f>J60+J62</f>
        <v>697.95</v>
      </c>
      <c r="K59" s="65">
        <f t="shared" si="5"/>
        <v>111.23418225863004</v>
      </c>
      <c r="L59" s="65">
        <f t="shared" si="6"/>
        <v>99.849785407725321</v>
      </c>
    </row>
    <row r="60" spans="2:12" x14ac:dyDescent="0.25">
      <c r="B60" s="65"/>
      <c r="C60" s="65"/>
      <c r="D60" s="65" t="s">
        <v>141</v>
      </c>
      <c r="E60" s="65"/>
      <c r="F60" s="65" t="s">
        <v>142</v>
      </c>
      <c r="G60" s="65">
        <f>G61</f>
        <v>229.53</v>
      </c>
      <c r="H60" s="65">
        <f>H61</f>
        <v>119</v>
      </c>
      <c r="I60" s="65">
        <f>I61</f>
        <v>119</v>
      </c>
      <c r="J60" s="65">
        <f>J61</f>
        <v>118.74</v>
      </c>
      <c r="K60" s="65">
        <f t="shared" si="5"/>
        <v>51.731799764736635</v>
      </c>
      <c r="L60" s="65">
        <f t="shared" si="6"/>
        <v>99.78151260504201</v>
      </c>
    </row>
    <row r="61" spans="2:12" x14ac:dyDescent="0.25">
      <c r="B61" s="66"/>
      <c r="C61" s="66"/>
      <c r="D61" s="66"/>
      <c r="E61" s="66" t="s">
        <v>143</v>
      </c>
      <c r="F61" s="66" t="s">
        <v>144</v>
      </c>
      <c r="G61" s="66">
        <v>229.53</v>
      </c>
      <c r="H61" s="66">
        <v>119</v>
      </c>
      <c r="I61" s="66">
        <v>119</v>
      </c>
      <c r="J61" s="66">
        <v>118.74</v>
      </c>
      <c r="K61" s="66">
        <f t="shared" si="5"/>
        <v>51.731799764736635</v>
      </c>
      <c r="L61" s="66">
        <f t="shared" si="6"/>
        <v>99.78151260504201</v>
      </c>
    </row>
    <row r="62" spans="2:12" x14ac:dyDescent="0.25">
      <c r="B62" s="65"/>
      <c r="C62" s="65"/>
      <c r="D62" s="65" t="s">
        <v>145</v>
      </c>
      <c r="E62" s="65"/>
      <c r="F62" s="65" t="s">
        <v>146</v>
      </c>
      <c r="G62" s="65">
        <f>G63+G64</f>
        <v>397.92999999999995</v>
      </c>
      <c r="H62" s="65">
        <f>H63+H64</f>
        <v>929</v>
      </c>
      <c r="I62" s="65">
        <f>I63+I64</f>
        <v>580</v>
      </c>
      <c r="J62" s="65">
        <f>J63+J64</f>
        <v>579.21</v>
      </c>
      <c r="K62" s="65">
        <f t="shared" si="5"/>
        <v>145.55575101148446</v>
      </c>
      <c r="L62" s="65">
        <f t="shared" si="6"/>
        <v>99.863793103448273</v>
      </c>
    </row>
    <row r="63" spans="2:12" x14ac:dyDescent="0.25">
      <c r="B63" s="66"/>
      <c r="C63" s="66"/>
      <c r="D63" s="66"/>
      <c r="E63" s="66" t="s">
        <v>147</v>
      </c>
      <c r="F63" s="66" t="s">
        <v>148</v>
      </c>
      <c r="G63" s="66">
        <v>365.02</v>
      </c>
      <c r="H63" s="66">
        <v>929</v>
      </c>
      <c r="I63" s="66">
        <v>570</v>
      </c>
      <c r="J63" s="66">
        <v>570</v>
      </c>
      <c r="K63" s="66">
        <f t="shared" si="5"/>
        <v>156.15582707796833</v>
      </c>
      <c r="L63" s="66">
        <f t="shared" si="6"/>
        <v>100</v>
      </c>
    </row>
    <row r="64" spans="2:12" x14ac:dyDescent="0.25">
      <c r="B64" s="66"/>
      <c r="C64" s="66"/>
      <c r="D64" s="66"/>
      <c r="E64" s="66" t="s">
        <v>149</v>
      </c>
      <c r="F64" s="66" t="s">
        <v>150</v>
      </c>
      <c r="G64" s="66">
        <v>32.909999999999997</v>
      </c>
      <c r="H64" s="66">
        <v>0</v>
      </c>
      <c r="I64" s="66">
        <v>10</v>
      </c>
      <c r="J64" s="66">
        <v>9.2100000000000009</v>
      </c>
      <c r="K64" s="66">
        <f t="shared" si="5"/>
        <v>27.985414767547866</v>
      </c>
      <c r="L64" s="66">
        <f t="shared" si="6"/>
        <v>92.100000000000009</v>
      </c>
    </row>
    <row r="65" spans="2:12" x14ac:dyDescent="0.25">
      <c r="B65" s="65" t="s">
        <v>151</v>
      </c>
      <c r="C65" s="65"/>
      <c r="D65" s="65"/>
      <c r="E65" s="65"/>
      <c r="F65" s="65" t="s">
        <v>152</v>
      </c>
      <c r="G65" s="65">
        <f>G66+G72</f>
        <v>4503.45</v>
      </c>
      <c r="H65" s="65">
        <f>H66+H72</f>
        <v>4811</v>
      </c>
      <c r="I65" s="65">
        <f>I66+I72</f>
        <v>77377</v>
      </c>
      <c r="J65" s="65">
        <f>J66+J72</f>
        <v>77376.45</v>
      </c>
      <c r="K65" s="65">
        <f t="shared" si="5"/>
        <v>1718.1594111181428</v>
      </c>
      <c r="L65" s="65">
        <f t="shared" si="6"/>
        <v>99.999289194463472</v>
      </c>
    </row>
    <row r="66" spans="2:12" x14ac:dyDescent="0.25">
      <c r="B66" s="65"/>
      <c r="C66" s="65" t="s">
        <v>153</v>
      </c>
      <c r="D66" s="65"/>
      <c r="E66" s="65"/>
      <c r="F66" s="65" t="s">
        <v>154</v>
      </c>
      <c r="G66" s="65">
        <f>G67+G70</f>
        <v>4503.45</v>
      </c>
      <c r="H66" s="65">
        <f>H67+H70</f>
        <v>4811</v>
      </c>
      <c r="I66" s="65">
        <f>I67+I70</f>
        <v>5262</v>
      </c>
      <c r="J66" s="65">
        <f>J67+J70</f>
        <v>5261.45</v>
      </c>
      <c r="K66" s="65">
        <f t="shared" si="5"/>
        <v>116.8315402635757</v>
      </c>
      <c r="L66" s="65">
        <f t="shared" si="6"/>
        <v>99.989547700494114</v>
      </c>
    </row>
    <row r="67" spans="2:12" x14ac:dyDescent="0.25">
      <c r="B67" s="65"/>
      <c r="C67" s="65"/>
      <c r="D67" s="65" t="s">
        <v>155</v>
      </c>
      <c r="E67" s="65"/>
      <c r="F67" s="65" t="s">
        <v>156</v>
      </c>
      <c r="G67" s="65">
        <f>G68+G69</f>
        <v>862.7</v>
      </c>
      <c r="H67" s="65">
        <f>H68</f>
        <v>1055</v>
      </c>
      <c r="I67" s="65">
        <f>I68</f>
        <v>1510</v>
      </c>
      <c r="J67" s="65">
        <f>J68</f>
        <v>1509.95</v>
      </c>
      <c r="K67" s="65">
        <f t="shared" si="5"/>
        <v>175.02608090877476</v>
      </c>
      <c r="L67" s="65">
        <f t="shared" si="6"/>
        <v>99.996688741721854</v>
      </c>
    </row>
    <row r="68" spans="2:12" x14ac:dyDescent="0.25">
      <c r="B68" s="66"/>
      <c r="C68" s="66"/>
      <c r="D68" s="66"/>
      <c r="E68" s="66" t="s">
        <v>157</v>
      </c>
      <c r="F68" s="66" t="s">
        <v>158</v>
      </c>
      <c r="G68" s="66">
        <v>345.08</v>
      </c>
      <c r="H68" s="66">
        <v>1055</v>
      </c>
      <c r="I68" s="66">
        <v>1510</v>
      </c>
      <c r="J68" s="66">
        <v>1509.95</v>
      </c>
      <c r="K68" s="66">
        <f t="shared" si="5"/>
        <v>437.56520227193698</v>
      </c>
      <c r="L68" s="66">
        <f t="shared" si="6"/>
        <v>99.996688741721854</v>
      </c>
    </row>
    <row r="69" spans="2:12" x14ac:dyDescent="0.25">
      <c r="B69" s="66"/>
      <c r="C69" s="66"/>
      <c r="D69" s="66"/>
      <c r="E69" s="124" t="s">
        <v>186</v>
      </c>
      <c r="F69" s="66" t="s">
        <v>187</v>
      </c>
      <c r="G69" s="66">
        <v>517.62</v>
      </c>
      <c r="H69" s="66"/>
      <c r="I69" s="66"/>
      <c r="J69" s="66"/>
      <c r="K69" s="66"/>
      <c r="L69" s="66"/>
    </row>
    <row r="70" spans="2:12" x14ac:dyDescent="0.25">
      <c r="B70" s="65"/>
      <c r="C70" s="65"/>
      <c r="D70" s="65" t="s">
        <v>159</v>
      </c>
      <c r="E70" s="65"/>
      <c r="F70" s="65" t="s">
        <v>160</v>
      </c>
      <c r="G70" s="65">
        <f>G71</f>
        <v>3640.75</v>
      </c>
      <c r="H70" s="65">
        <f>H71</f>
        <v>3756</v>
      </c>
      <c r="I70" s="65">
        <f>I71</f>
        <v>3752</v>
      </c>
      <c r="J70" s="65">
        <f>J71</f>
        <v>3751.5</v>
      </c>
      <c r="K70" s="65">
        <f t="shared" si="5"/>
        <v>103.04195564100803</v>
      </c>
      <c r="L70" s="65">
        <f t="shared" si="6"/>
        <v>99.986673773987206</v>
      </c>
    </row>
    <row r="71" spans="2:12" x14ac:dyDescent="0.25">
      <c r="B71" s="66"/>
      <c r="C71" s="66"/>
      <c r="D71" s="66"/>
      <c r="E71" s="66" t="s">
        <v>161</v>
      </c>
      <c r="F71" s="66" t="s">
        <v>162</v>
      </c>
      <c r="G71" s="66">
        <v>3640.75</v>
      </c>
      <c r="H71" s="66">
        <v>3756</v>
      </c>
      <c r="I71" s="66">
        <v>3752</v>
      </c>
      <c r="J71" s="66">
        <v>3751.5</v>
      </c>
      <c r="K71" s="66">
        <f t="shared" si="5"/>
        <v>103.04195564100803</v>
      </c>
      <c r="L71" s="66">
        <f t="shared" si="6"/>
        <v>99.986673773987206</v>
      </c>
    </row>
    <row r="72" spans="2:12" x14ac:dyDescent="0.25">
      <c r="B72" s="65"/>
      <c r="C72" s="65" t="s">
        <v>163</v>
      </c>
      <c r="D72" s="65"/>
      <c r="E72" s="65"/>
      <c r="F72" s="65" t="s">
        <v>164</v>
      </c>
      <c r="G72" s="65">
        <f t="shared" ref="G72:J73" si="7">G73</f>
        <v>0</v>
      </c>
      <c r="H72" s="65">
        <f t="shared" si="7"/>
        <v>0</v>
      </c>
      <c r="I72" s="65">
        <f t="shared" si="7"/>
        <v>72115</v>
      </c>
      <c r="J72" s="65">
        <f t="shared" si="7"/>
        <v>72115</v>
      </c>
      <c r="K72" s="65" t="e">
        <f t="shared" si="5"/>
        <v>#DIV/0!</v>
      </c>
      <c r="L72" s="65">
        <f t="shared" si="6"/>
        <v>100</v>
      </c>
    </row>
    <row r="73" spans="2:12" x14ac:dyDescent="0.25">
      <c r="B73" s="65"/>
      <c r="C73" s="65"/>
      <c r="D73" s="65" t="s">
        <v>165</v>
      </c>
      <c r="E73" s="65"/>
      <c r="F73" s="65" t="s">
        <v>166</v>
      </c>
      <c r="G73" s="65">
        <f t="shared" si="7"/>
        <v>0</v>
      </c>
      <c r="H73" s="65">
        <f t="shared" si="7"/>
        <v>0</v>
      </c>
      <c r="I73" s="65">
        <f t="shared" si="7"/>
        <v>72115</v>
      </c>
      <c r="J73" s="65">
        <f t="shared" si="7"/>
        <v>72115</v>
      </c>
      <c r="K73" s="65" t="e">
        <f t="shared" si="5"/>
        <v>#DIV/0!</v>
      </c>
      <c r="L73" s="65">
        <f t="shared" si="6"/>
        <v>100</v>
      </c>
    </row>
    <row r="74" spans="2:12" x14ac:dyDescent="0.25">
      <c r="B74" s="66"/>
      <c r="C74" s="66"/>
      <c r="D74" s="66"/>
      <c r="E74" s="66" t="s">
        <v>167</v>
      </c>
      <c r="F74" s="66" t="s">
        <v>166</v>
      </c>
      <c r="G74" s="66">
        <v>0</v>
      </c>
      <c r="H74" s="66">
        <v>0</v>
      </c>
      <c r="I74" s="66">
        <v>72115</v>
      </c>
      <c r="J74" s="66">
        <v>72115</v>
      </c>
      <c r="K74" s="66" t="e">
        <f t="shared" si="5"/>
        <v>#DIV/0!</v>
      </c>
      <c r="L74" s="66">
        <f t="shared" si="6"/>
        <v>100</v>
      </c>
    </row>
    <row r="75" spans="2:12" x14ac:dyDescent="0.25">
      <c r="B75" s="65"/>
      <c r="C75" s="66"/>
      <c r="D75" s="67"/>
      <c r="E75" s="68"/>
      <c r="F75" s="8"/>
      <c r="G75" s="65"/>
      <c r="H75" s="65"/>
      <c r="I75" s="65"/>
      <c r="J75" s="65"/>
      <c r="K75" s="70"/>
      <c r="L75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zoomScale="130" zoomScaleNormal="130" workbookViewId="0">
      <selection activeCell="B1" sqref="B1:H15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1030795.8200000001</v>
      </c>
      <c r="D6" s="71">
        <f>D7+D9</f>
        <v>1266216.92</v>
      </c>
      <c r="E6" s="71">
        <f>E7+E9</f>
        <v>1206863</v>
      </c>
      <c r="F6" s="71">
        <f>F7+F9</f>
        <v>1206033.27</v>
      </c>
      <c r="G6" s="72">
        <f t="shared" ref="G6:G15" si="0">(F6*100)/C6</f>
        <v>117.00020960504088</v>
      </c>
      <c r="H6" s="72">
        <f t="shared" ref="H6:H15" si="1">(F6*100)/E6</f>
        <v>99.931249031580222</v>
      </c>
    </row>
    <row r="7" spans="1:8" x14ac:dyDescent="0.25">
      <c r="A7"/>
      <c r="B7" s="8" t="s">
        <v>168</v>
      </c>
      <c r="C7" s="71">
        <f>C8</f>
        <v>1028713.53</v>
      </c>
      <c r="D7" s="71">
        <f>D8</f>
        <v>1263519</v>
      </c>
      <c r="E7" s="71">
        <f>E8</f>
        <v>1202995</v>
      </c>
      <c r="F7" s="71">
        <f>F8</f>
        <v>1202989.72</v>
      </c>
      <c r="G7" s="72">
        <f t="shared" si="0"/>
        <v>116.94117797789633</v>
      </c>
      <c r="H7" s="72">
        <f t="shared" si="1"/>
        <v>99.999561095432654</v>
      </c>
    </row>
    <row r="8" spans="1:8" x14ac:dyDescent="0.25">
      <c r="A8"/>
      <c r="B8" s="16" t="s">
        <v>169</v>
      </c>
      <c r="C8" s="73">
        <v>1028713.53</v>
      </c>
      <c r="D8" s="73">
        <v>1263519</v>
      </c>
      <c r="E8" s="73">
        <v>1202995</v>
      </c>
      <c r="F8" s="74">
        <v>1202989.72</v>
      </c>
      <c r="G8" s="70">
        <f t="shared" si="0"/>
        <v>116.94117797789633</v>
      </c>
      <c r="H8" s="70">
        <f t="shared" si="1"/>
        <v>99.999561095432654</v>
      </c>
    </row>
    <row r="9" spans="1:8" x14ac:dyDescent="0.25">
      <c r="A9"/>
      <c r="B9" s="8" t="s">
        <v>170</v>
      </c>
      <c r="C9" s="71">
        <f>C10</f>
        <v>2082.29</v>
      </c>
      <c r="D9" s="71">
        <f>D10</f>
        <v>2697.92</v>
      </c>
      <c r="E9" s="71">
        <f>E10</f>
        <v>3868</v>
      </c>
      <c r="F9" s="71">
        <f>F10</f>
        <v>3043.55</v>
      </c>
      <c r="G9" s="72">
        <f t="shared" si="0"/>
        <v>146.1635987302441</v>
      </c>
      <c r="H9" s="72">
        <f t="shared" si="1"/>
        <v>78.685367114788008</v>
      </c>
    </row>
    <row r="10" spans="1:8" x14ac:dyDescent="0.25">
      <c r="A10"/>
      <c r="B10" s="16" t="s">
        <v>171</v>
      </c>
      <c r="C10" s="73">
        <v>2082.29</v>
      </c>
      <c r="D10" s="73">
        <v>2697.92</v>
      </c>
      <c r="E10" s="73">
        <v>3868</v>
      </c>
      <c r="F10" s="74">
        <v>3043.55</v>
      </c>
      <c r="G10" s="70">
        <f t="shared" si="0"/>
        <v>146.1635987302441</v>
      </c>
      <c r="H10" s="70">
        <f t="shared" si="1"/>
        <v>78.685367114788008</v>
      </c>
    </row>
    <row r="11" spans="1:8" x14ac:dyDescent="0.25">
      <c r="B11" s="8" t="s">
        <v>33</v>
      </c>
      <c r="C11" s="75">
        <f>C12+C14</f>
        <v>1030795.8200000001</v>
      </c>
      <c r="D11" s="75">
        <f>D12+D14</f>
        <v>1265734</v>
      </c>
      <c r="E11" s="75">
        <f>E12+E14</f>
        <v>1206863</v>
      </c>
      <c r="F11" s="75">
        <f>F12+F14</f>
        <v>1206033.27</v>
      </c>
      <c r="G11" s="72">
        <f t="shared" si="0"/>
        <v>117.00020960504088</v>
      </c>
      <c r="H11" s="72">
        <f t="shared" si="1"/>
        <v>99.931249031580222</v>
      </c>
    </row>
    <row r="12" spans="1:8" x14ac:dyDescent="0.25">
      <c r="A12"/>
      <c r="B12" s="8" t="s">
        <v>168</v>
      </c>
      <c r="C12" s="75">
        <f>C13</f>
        <v>1028713.53</v>
      </c>
      <c r="D12" s="75">
        <f>D13</f>
        <v>1263519</v>
      </c>
      <c r="E12" s="75">
        <f>E13</f>
        <v>1202995</v>
      </c>
      <c r="F12" s="75">
        <f>F13</f>
        <v>1202989.72</v>
      </c>
      <c r="G12" s="72">
        <f t="shared" si="0"/>
        <v>116.94117797789633</v>
      </c>
      <c r="H12" s="72">
        <f t="shared" si="1"/>
        <v>99.999561095432654</v>
      </c>
    </row>
    <row r="13" spans="1:8" x14ac:dyDescent="0.25">
      <c r="A13"/>
      <c r="B13" s="16" t="s">
        <v>169</v>
      </c>
      <c r="C13" s="73">
        <v>1028713.53</v>
      </c>
      <c r="D13" s="73">
        <v>1263519</v>
      </c>
      <c r="E13" s="76">
        <v>1202995</v>
      </c>
      <c r="F13" s="74">
        <v>1202989.72</v>
      </c>
      <c r="G13" s="70">
        <f t="shared" si="0"/>
        <v>116.94117797789633</v>
      </c>
      <c r="H13" s="70">
        <f t="shared" si="1"/>
        <v>99.999561095432654</v>
      </c>
    </row>
    <row r="14" spans="1:8" x14ac:dyDescent="0.25">
      <c r="A14"/>
      <c r="B14" s="8" t="s">
        <v>170</v>
      </c>
      <c r="C14" s="75">
        <f>C15</f>
        <v>2082.29</v>
      </c>
      <c r="D14" s="75">
        <f>D15</f>
        <v>2215</v>
      </c>
      <c r="E14" s="75">
        <f>E15</f>
        <v>3868</v>
      </c>
      <c r="F14" s="75">
        <f>F15</f>
        <v>3043.55</v>
      </c>
      <c r="G14" s="72">
        <f t="shared" si="0"/>
        <v>146.1635987302441</v>
      </c>
      <c r="H14" s="72">
        <f t="shared" si="1"/>
        <v>78.685367114788008</v>
      </c>
    </row>
    <row r="15" spans="1:8" x14ac:dyDescent="0.25">
      <c r="A15"/>
      <c r="B15" s="16" t="s">
        <v>171</v>
      </c>
      <c r="C15" s="73">
        <v>2082.29</v>
      </c>
      <c r="D15" s="73">
        <v>2215</v>
      </c>
      <c r="E15" s="76">
        <v>3868</v>
      </c>
      <c r="F15" s="74">
        <v>3043.55</v>
      </c>
      <c r="G15" s="70">
        <f t="shared" si="0"/>
        <v>146.1635987302441</v>
      </c>
      <c r="H15" s="70">
        <f t="shared" si="1"/>
        <v>78.685367114788008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tabSelected="1" zoomScale="115" zoomScaleNormal="115" workbookViewId="0">
      <selection activeCell="C20" sqref="C2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1030795.82</v>
      </c>
      <c r="D6" s="75">
        <f t="shared" si="0"/>
        <v>1265734</v>
      </c>
      <c r="E6" s="75">
        <f t="shared" si="0"/>
        <v>1206863</v>
      </c>
      <c r="F6" s="75">
        <f t="shared" si="0"/>
        <v>1206033.27</v>
      </c>
      <c r="G6" s="70">
        <f>(F6*100)/C6</f>
        <v>117.00020960504089</v>
      </c>
      <c r="H6" s="70">
        <f>(F6*100)/E6</f>
        <v>99.931249031580222</v>
      </c>
    </row>
    <row r="7" spans="2:8" x14ac:dyDescent="0.25">
      <c r="B7" s="8" t="s">
        <v>172</v>
      </c>
      <c r="C7" s="75">
        <f t="shared" si="0"/>
        <v>1030795.82</v>
      </c>
      <c r="D7" s="75">
        <f t="shared" si="0"/>
        <v>1265734</v>
      </c>
      <c r="E7" s="75">
        <f t="shared" si="0"/>
        <v>1206863</v>
      </c>
      <c r="F7" s="75">
        <f t="shared" si="0"/>
        <v>1206033.27</v>
      </c>
      <c r="G7" s="70">
        <f>(F7*100)/C7</f>
        <v>117.00020960504089</v>
      </c>
      <c r="H7" s="70">
        <f>(F7*100)/E7</f>
        <v>99.931249031580222</v>
      </c>
    </row>
    <row r="8" spans="2:8" x14ac:dyDescent="0.25">
      <c r="B8" s="11" t="s">
        <v>173</v>
      </c>
      <c r="C8" s="73">
        <v>1030795.82</v>
      </c>
      <c r="D8" s="73">
        <v>1265734</v>
      </c>
      <c r="E8" s="73">
        <v>1206863</v>
      </c>
      <c r="F8" s="74">
        <v>1206033.27</v>
      </c>
      <c r="G8" s="70">
        <f>(F8*100)/C8</f>
        <v>117.00020960504089</v>
      </c>
      <c r="H8" s="70">
        <f>(F8*100)/E8</f>
        <v>99.931249031580222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7"/>
  <sheetViews>
    <sheetView topLeftCell="A64" zoomScale="145" zoomScaleNormal="145" workbookViewId="0">
      <selection sqref="A1:F81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174</v>
      </c>
      <c r="C1" s="39"/>
    </row>
    <row r="2" spans="1:6" ht="15" customHeight="1" x14ac:dyDescent="0.2">
      <c r="A2" s="41" t="s">
        <v>35</v>
      </c>
      <c r="B2" s="42" t="s">
        <v>175</v>
      </c>
      <c r="C2" s="39"/>
    </row>
    <row r="3" spans="1:6" s="39" customFormat="1" ht="43.5" customHeight="1" x14ac:dyDescent="0.2">
      <c r="A3" s="43" t="s">
        <v>36</v>
      </c>
      <c r="B3" s="37" t="s">
        <v>184</v>
      </c>
    </row>
    <row r="4" spans="1:6" s="39" customFormat="1" x14ac:dyDescent="0.2">
      <c r="A4" s="43" t="s">
        <v>37</v>
      </c>
      <c r="B4" s="44" t="s">
        <v>185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176</v>
      </c>
      <c r="B7" s="46"/>
      <c r="C7" s="77">
        <f>C11</f>
        <v>1263519</v>
      </c>
      <c r="D7" s="77">
        <f>D11</f>
        <v>1202995</v>
      </c>
      <c r="E7" s="77">
        <f>E11</f>
        <v>1202989.72</v>
      </c>
      <c r="F7" s="77">
        <f>(E7*100)/D7</f>
        <v>99.999561095432654</v>
      </c>
    </row>
    <row r="8" spans="1:6" x14ac:dyDescent="0.2">
      <c r="A8" s="47" t="s">
        <v>73</v>
      </c>
      <c r="B8" s="46"/>
      <c r="C8" s="77">
        <f>C65</f>
        <v>2215</v>
      </c>
      <c r="D8" s="77">
        <f>D65</f>
        <v>3868</v>
      </c>
      <c r="E8" s="77">
        <f>E65</f>
        <v>3043.55</v>
      </c>
      <c r="F8" s="77">
        <f>(E8*100)/D8</f>
        <v>78.685367114788008</v>
      </c>
    </row>
    <row r="9" spans="1:6" s="57" customFormat="1" x14ac:dyDescent="0.2"/>
    <row r="10" spans="1:6" ht="38.25" x14ac:dyDescent="0.2">
      <c r="A10" s="47" t="s">
        <v>177</v>
      </c>
      <c r="B10" s="47" t="s">
        <v>178</v>
      </c>
      <c r="C10" s="47" t="s">
        <v>47</v>
      </c>
      <c r="D10" s="47" t="s">
        <v>179</v>
      </c>
      <c r="E10" s="47" t="s">
        <v>180</v>
      </c>
      <c r="F10" s="47" t="s">
        <v>181</v>
      </c>
    </row>
    <row r="11" spans="1:6" x14ac:dyDescent="0.2">
      <c r="A11" s="48" t="s">
        <v>176</v>
      </c>
      <c r="B11" s="48" t="s">
        <v>182</v>
      </c>
      <c r="C11" s="78">
        <f>C12+C53</f>
        <v>1263519</v>
      </c>
      <c r="D11" s="78">
        <f>D12+D53</f>
        <v>1202995</v>
      </c>
      <c r="E11" s="78">
        <f>E12+E53</f>
        <v>1202989.72</v>
      </c>
      <c r="F11" s="79">
        <f>(E11*100)/D11</f>
        <v>99.999561095432654</v>
      </c>
    </row>
    <row r="12" spans="1:6" x14ac:dyDescent="0.2">
      <c r="A12" s="49" t="s">
        <v>71</v>
      </c>
      <c r="B12" s="50" t="s">
        <v>72</v>
      </c>
      <c r="C12" s="80">
        <f>C13+C21+C47</f>
        <v>1259763</v>
      </c>
      <c r="D12" s="80">
        <f>D13+D21+D47</f>
        <v>1127128</v>
      </c>
      <c r="E12" s="80">
        <f>E13+E21+E47</f>
        <v>1127123.22</v>
      </c>
      <c r="F12" s="81">
        <f>(E12*100)/D12</f>
        <v>99.999575913294677</v>
      </c>
    </row>
    <row r="13" spans="1:6" x14ac:dyDescent="0.2">
      <c r="A13" s="51" t="s">
        <v>73</v>
      </c>
      <c r="B13" s="52" t="s">
        <v>74</v>
      </c>
      <c r="C13" s="82">
        <f>C14+C17+C19</f>
        <v>904896</v>
      </c>
      <c r="D13" s="82">
        <f>D14+D17+D19</f>
        <v>900126</v>
      </c>
      <c r="E13" s="82">
        <f>E14+E17+E19</f>
        <v>900124.69</v>
      </c>
      <c r="F13" s="81">
        <f>(E13*100)/D13</f>
        <v>99.999854464819364</v>
      </c>
    </row>
    <row r="14" spans="1:6" x14ac:dyDescent="0.2">
      <c r="A14" s="53" t="s">
        <v>75</v>
      </c>
      <c r="B14" s="54" t="s">
        <v>76</v>
      </c>
      <c r="C14" s="83">
        <f>C15+C16</f>
        <v>767234</v>
      </c>
      <c r="D14" s="83">
        <f>D15+D16</f>
        <v>758383</v>
      </c>
      <c r="E14" s="83">
        <f>E15+E16</f>
        <v>758382.09</v>
      </c>
      <c r="F14" s="83">
        <f>(E14*100)/D14</f>
        <v>99.99988000785882</v>
      </c>
    </row>
    <row r="15" spans="1:6" x14ac:dyDescent="0.2">
      <c r="A15" s="55" t="s">
        <v>77</v>
      </c>
      <c r="B15" s="56" t="s">
        <v>78</v>
      </c>
      <c r="C15" s="84">
        <v>765310</v>
      </c>
      <c r="D15" s="84">
        <v>754271</v>
      </c>
      <c r="E15" s="84">
        <v>754270.4</v>
      </c>
      <c r="F15" s="84"/>
    </row>
    <row r="16" spans="1:6" x14ac:dyDescent="0.2">
      <c r="A16" s="55" t="s">
        <v>79</v>
      </c>
      <c r="B16" s="56" t="s">
        <v>80</v>
      </c>
      <c r="C16" s="84">
        <v>1924</v>
      </c>
      <c r="D16" s="84">
        <v>4112</v>
      </c>
      <c r="E16" s="84">
        <v>4111.6899999999996</v>
      </c>
      <c r="F16" s="84"/>
    </row>
    <row r="17" spans="1:6" x14ac:dyDescent="0.2">
      <c r="A17" s="53" t="s">
        <v>81</v>
      </c>
      <c r="B17" s="54" t="s">
        <v>82</v>
      </c>
      <c r="C17" s="83">
        <f>C18</f>
        <v>11281</v>
      </c>
      <c r="D17" s="83">
        <f>D18</f>
        <v>16610</v>
      </c>
      <c r="E17" s="83">
        <f>E18</f>
        <v>16609.669999999998</v>
      </c>
      <c r="F17" s="83">
        <f>(E17*100)/D17</f>
        <v>99.998013245033107</v>
      </c>
    </row>
    <row r="18" spans="1:6" x14ac:dyDescent="0.2">
      <c r="A18" s="55" t="s">
        <v>83</v>
      </c>
      <c r="B18" s="56" t="s">
        <v>82</v>
      </c>
      <c r="C18" s="84">
        <v>11281</v>
      </c>
      <c r="D18" s="84">
        <v>16610</v>
      </c>
      <c r="E18" s="84">
        <v>16609.669999999998</v>
      </c>
      <c r="F18" s="84"/>
    </row>
    <row r="19" spans="1:6" x14ac:dyDescent="0.2">
      <c r="A19" s="53" t="s">
        <v>84</v>
      </c>
      <c r="B19" s="54" t="s">
        <v>85</v>
      </c>
      <c r="C19" s="83">
        <f>C20</f>
        <v>126381</v>
      </c>
      <c r="D19" s="83">
        <f>D20</f>
        <v>125133</v>
      </c>
      <c r="E19" s="83">
        <f>E20</f>
        <v>125132.93</v>
      </c>
      <c r="F19" s="83">
        <f>(E19*100)/D19</f>
        <v>99.999944059520672</v>
      </c>
    </row>
    <row r="20" spans="1:6" x14ac:dyDescent="0.2">
      <c r="A20" s="55" t="s">
        <v>86</v>
      </c>
      <c r="B20" s="56" t="s">
        <v>87</v>
      </c>
      <c r="C20" s="84">
        <v>126381</v>
      </c>
      <c r="D20" s="84">
        <v>125133</v>
      </c>
      <c r="E20" s="84">
        <v>125132.93</v>
      </c>
      <c r="F20" s="84"/>
    </row>
    <row r="21" spans="1:6" x14ac:dyDescent="0.2">
      <c r="A21" s="51" t="s">
        <v>88</v>
      </c>
      <c r="B21" s="52" t="s">
        <v>89</v>
      </c>
      <c r="C21" s="82">
        <f>C22+C26+C31+C41+C43</f>
        <v>353819</v>
      </c>
      <c r="D21" s="82">
        <f>D22+D26+D31+D41+D43</f>
        <v>226303</v>
      </c>
      <c r="E21" s="82">
        <f>E22+E26+E31+E41+E43</f>
        <v>226300.57999999996</v>
      </c>
      <c r="F21" s="81">
        <f>(E21*100)/D21</f>
        <v>99.998930637242992</v>
      </c>
    </row>
    <row r="22" spans="1:6" x14ac:dyDescent="0.2">
      <c r="A22" s="53" t="s">
        <v>90</v>
      </c>
      <c r="B22" s="54" t="s">
        <v>91</v>
      </c>
      <c r="C22" s="83">
        <f>C23+C24+C25</f>
        <v>23120</v>
      </c>
      <c r="D22" s="83">
        <f>D23+D24+D25</f>
        <v>20842</v>
      </c>
      <c r="E22" s="83">
        <f>E23+E24+E25</f>
        <v>20841.690000000002</v>
      </c>
      <c r="F22" s="83">
        <f>(E22*100)/D22</f>
        <v>99.998512618750595</v>
      </c>
    </row>
    <row r="23" spans="1:6" x14ac:dyDescent="0.2">
      <c r="A23" s="55" t="s">
        <v>92</v>
      </c>
      <c r="B23" s="56" t="s">
        <v>93</v>
      </c>
      <c r="C23" s="84">
        <v>8302</v>
      </c>
      <c r="D23" s="84">
        <v>6650</v>
      </c>
      <c r="E23" s="84">
        <v>6650</v>
      </c>
      <c r="F23" s="84"/>
    </row>
    <row r="24" spans="1:6" ht="25.5" x14ac:dyDescent="0.2">
      <c r="A24" s="55" t="s">
        <v>94</v>
      </c>
      <c r="B24" s="56" t="s">
        <v>95</v>
      </c>
      <c r="C24" s="84">
        <v>12789</v>
      </c>
      <c r="D24" s="84">
        <v>12273</v>
      </c>
      <c r="E24" s="84">
        <v>12272.69</v>
      </c>
      <c r="F24" s="84"/>
    </row>
    <row r="25" spans="1:6" x14ac:dyDescent="0.2">
      <c r="A25" s="55" t="s">
        <v>96</v>
      </c>
      <c r="B25" s="56" t="s">
        <v>97</v>
      </c>
      <c r="C25" s="84">
        <v>2029</v>
      </c>
      <c r="D25" s="84">
        <v>1919</v>
      </c>
      <c r="E25" s="84">
        <v>1919</v>
      </c>
      <c r="F25" s="84"/>
    </row>
    <row r="26" spans="1:6" x14ac:dyDescent="0.2">
      <c r="A26" s="53" t="s">
        <v>98</v>
      </c>
      <c r="B26" s="54" t="s">
        <v>99</v>
      </c>
      <c r="C26" s="83">
        <f>C27+C28+C29+C30</f>
        <v>99155</v>
      </c>
      <c r="D26" s="83">
        <f>D27+D28+D29+D30</f>
        <v>56722</v>
      </c>
      <c r="E26" s="83">
        <f>E27+E28+E29+E30</f>
        <v>56720.71</v>
      </c>
      <c r="F26" s="83">
        <f>(E26*100)/D26</f>
        <v>99.997725750149854</v>
      </c>
    </row>
    <row r="27" spans="1:6" x14ac:dyDescent="0.2">
      <c r="A27" s="55" t="s">
        <v>100</v>
      </c>
      <c r="B27" s="56" t="s">
        <v>101</v>
      </c>
      <c r="C27" s="84">
        <v>10873</v>
      </c>
      <c r="D27" s="84">
        <v>10885</v>
      </c>
      <c r="E27" s="84">
        <v>10884.33</v>
      </c>
      <c r="F27" s="84"/>
    </row>
    <row r="28" spans="1:6" x14ac:dyDescent="0.2">
      <c r="A28" s="55" t="s">
        <v>102</v>
      </c>
      <c r="B28" s="56" t="s">
        <v>103</v>
      </c>
      <c r="C28" s="84">
        <v>87353</v>
      </c>
      <c r="D28" s="84">
        <v>44445</v>
      </c>
      <c r="E28" s="84">
        <v>44444.57</v>
      </c>
      <c r="F28" s="84"/>
    </row>
    <row r="29" spans="1:6" x14ac:dyDescent="0.2">
      <c r="A29" s="55" t="s">
        <v>104</v>
      </c>
      <c r="B29" s="56" t="s">
        <v>105</v>
      </c>
      <c r="C29" s="84">
        <v>664</v>
      </c>
      <c r="D29" s="84">
        <v>544</v>
      </c>
      <c r="E29" s="84">
        <v>544.39</v>
      </c>
      <c r="F29" s="84"/>
    </row>
    <row r="30" spans="1:6" x14ac:dyDescent="0.2">
      <c r="A30" s="55" t="s">
        <v>106</v>
      </c>
      <c r="B30" s="56" t="s">
        <v>107</v>
      </c>
      <c r="C30" s="84">
        <v>265</v>
      </c>
      <c r="D30" s="84">
        <v>848</v>
      </c>
      <c r="E30" s="84">
        <v>847.42</v>
      </c>
      <c r="F30" s="84"/>
    </row>
    <row r="31" spans="1:6" x14ac:dyDescent="0.2">
      <c r="A31" s="53" t="s">
        <v>108</v>
      </c>
      <c r="B31" s="54" t="s">
        <v>109</v>
      </c>
      <c r="C31" s="83">
        <f>C32+C33+C34+C35+C36+C37+C38+C39+C40</f>
        <v>228103</v>
      </c>
      <c r="D31" s="83">
        <f>D32+D33+D34+D35+D36+D37+D38+D39+D40</f>
        <v>145515</v>
      </c>
      <c r="E31" s="83">
        <f>E32+E33+E34+E35+E36+E37+E38+E39+E40</f>
        <v>145514.51999999996</v>
      </c>
      <c r="F31" s="83">
        <f>(E31*100)/D31</f>
        <v>99.999670137099272</v>
      </c>
    </row>
    <row r="32" spans="1:6" x14ac:dyDescent="0.2">
      <c r="A32" s="55" t="s">
        <v>110</v>
      </c>
      <c r="B32" s="56" t="s">
        <v>111</v>
      </c>
      <c r="C32" s="84">
        <v>22912</v>
      </c>
      <c r="D32" s="84">
        <v>17163</v>
      </c>
      <c r="E32" s="84">
        <v>17162.91</v>
      </c>
      <c r="F32" s="84"/>
    </row>
    <row r="33" spans="1:6" x14ac:dyDescent="0.2">
      <c r="A33" s="55" t="s">
        <v>112</v>
      </c>
      <c r="B33" s="56" t="s">
        <v>113</v>
      </c>
      <c r="C33" s="84">
        <v>100897</v>
      </c>
      <c r="D33" s="84">
        <v>19231</v>
      </c>
      <c r="E33" s="84">
        <v>19231.169999999998</v>
      </c>
      <c r="F33" s="84"/>
    </row>
    <row r="34" spans="1:6" x14ac:dyDescent="0.2">
      <c r="A34" s="55" t="s">
        <v>114</v>
      </c>
      <c r="B34" s="56" t="s">
        <v>115</v>
      </c>
      <c r="C34" s="84">
        <v>863</v>
      </c>
      <c r="D34" s="84">
        <v>1971</v>
      </c>
      <c r="E34" s="84">
        <v>1971.35</v>
      </c>
      <c r="F34" s="84"/>
    </row>
    <row r="35" spans="1:6" x14ac:dyDescent="0.2">
      <c r="A35" s="55" t="s">
        <v>116</v>
      </c>
      <c r="B35" s="56" t="s">
        <v>117</v>
      </c>
      <c r="C35" s="84">
        <v>13272</v>
      </c>
      <c r="D35" s="84">
        <v>19914</v>
      </c>
      <c r="E35" s="84">
        <v>19913.580000000002</v>
      </c>
      <c r="F35" s="84"/>
    </row>
    <row r="36" spans="1:6" x14ac:dyDescent="0.2">
      <c r="A36" s="55" t="s">
        <v>118</v>
      </c>
      <c r="B36" s="56" t="s">
        <v>119</v>
      </c>
      <c r="C36" s="84">
        <v>1301</v>
      </c>
      <c r="D36" s="84">
        <v>1753</v>
      </c>
      <c r="E36" s="84">
        <v>1753.28</v>
      </c>
      <c r="F36" s="84"/>
    </row>
    <row r="37" spans="1:6" x14ac:dyDescent="0.2">
      <c r="A37" s="55" t="s">
        <v>120</v>
      </c>
      <c r="B37" s="56" t="s">
        <v>121</v>
      </c>
      <c r="C37" s="84">
        <v>796</v>
      </c>
      <c r="D37" s="84">
        <v>839</v>
      </c>
      <c r="E37" s="84">
        <v>839.63</v>
      </c>
      <c r="F37" s="84"/>
    </row>
    <row r="38" spans="1:6" x14ac:dyDescent="0.2">
      <c r="A38" s="55" t="s">
        <v>122</v>
      </c>
      <c r="B38" s="56" t="s">
        <v>123</v>
      </c>
      <c r="C38" s="84">
        <v>87199</v>
      </c>
      <c r="D38" s="84">
        <v>83920</v>
      </c>
      <c r="E38" s="84">
        <v>83919.18</v>
      </c>
      <c r="F38" s="84"/>
    </row>
    <row r="39" spans="1:6" x14ac:dyDescent="0.2">
      <c r="A39" s="55" t="s">
        <v>124</v>
      </c>
      <c r="B39" s="56" t="s">
        <v>125</v>
      </c>
      <c r="C39" s="84">
        <v>199</v>
      </c>
      <c r="D39" s="84">
        <v>197</v>
      </c>
      <c r="E39" s="84">
        <v>197.08</v>
      </c>
      <c r="F39" s="84"/>
    </row>
    <row r="40" spans="1:6" x14ac:dyDescent="0.2">
      <c r="A40" s="55" t="s">
        <v>126</v>
      </c>
      <c r="B40" s="56" t="s">
        <v>127</v>
      </c>
      <c r="C40" s="84">
        <v>664</v>
      </c>
      <c r="D40" s="84">
        <v>527</v>
      </c>
      <c r="E40" s="84">
        <v>526.34</v>
      </c>
      <c r="F40" s="84"/>
    </row>
    <row r="41" spans="1:6" x14ac:dyDescent="0.2">
      <c r="A41" s="53" t="s">
        <v>128</v>
      </c>
      <c r="B41" s="54" t="s">
        <v>129</v>
      </c>
      <c r="C41" s="83">
        <f>C42</f>
        <v>2393</v>
      </c>
      <c r="D41" s="83">
        <f>D42</f>
        <v>2250</v>
      </c>
      <c r="E41" s="83">
        <f>E42</f>
        <v>2250</v>
      </c>
      <c r="F41" s="83">
        <f>(E41*100)/D41</f>
        <v>100</v>
      </c>
    </row>
    <row r="42" spans="1:6" ht="25.5" x14ac:dyDescent="0.2">
      <c r="A42" s="55" t="s">
        <v>130</v>
      </c>
      <c r="B42" s="56" t="s">
        <v>131</v>
      </c>
      <c r="C42" s="84">
        <v>2393</v>
      </c>
      <c r="D42" s="84">
        <v>2250</v>
      </c>
      <c r="E42" s="84">
        <v>2250</v>
      </c>
      <c r="F42" s="84"/>
    </row>
    <row r="43" spans="1:6" x14ac:dyDescent="0.2">
      <c r="A43" s="53" t="s">
        <v>132</v>
      </c>
      <c r="B43" s="54" t="s">
        <v>133</v>
      </c>
      <c r="C43" s="83">
        <f>C44+C45+C46</f>
        <v>1048</v>
      </c>
      <c r="D43" s="83">
        <f>D44+D45+D46</f>
        <v>974</v>
      </c>
      <c r="E43" s="83">
        <f>E44+E45+E46</f>
        <v>973.66000000000008</v>
      </c>
      <c r="F43" s="83">
        <f>(E43*100)/D43</f>
        <v>99.965092402464066</v>
      </c>
    </row>
    <row r="44" spans="1:6" x14ac:dyDescent="0.2">
      <c r="A44" s="55" t="s">
        <v>134</v>
      </c>
      <c r="B44" s="56" t="s">
        <v>135</v>
      </c>
      <c r="C44" s="84">
        <v>518</v>
      </c>
      <c r="D44" s="84">
        <v>317</v>
      </c>
      <c r="E44" s="84">
        <v>316.98</v>
      </c>
      <c r="F44" s="84"/>
    </row>
    <row r="45" spans="1:6" x14ac:dyDescent="0.2">
      <c r="A45" s="55" t="s">
        <v>136</v>
      </c>
      <c r="B45" s="56" t="s">
        <v>137</v>
      </c>
      <c r="C45" s="84">
        <v>265</v>
      </c>
      <c r="D45" s="84">
        <v>630</v>
      </c>
      <c r="E45" s="84">
        <v>630.09</v>
      </c>
      <c r="F45" s="84"/>
    </row>
    <row r="46" spans="1:6" x14ac:dyDescent="0.2">
      <c r="A46" s="55" t="s">
        <v>138</v>
      </c>
      <c r="B46" s="56" t="s">
        <v>133</v>
      </c>
      <c r="C46" s="84">
        <v>265</v>
      </c>
      <c r="D46" s="84">
        <v>27</v>
      </c>
      <c r="E46" s="84">
        <v>26.59</v>
      </c>
      <c r="F46" s="84"/>
    </row>
    <row r="47" spans="1:6" x14ac:dyDescent="0.2">
      <c r="A47" s="51" t="s">
        <v>139</v>
      </c>
      <c r="B47" s="52" t="s">
        <v>140</v>
      </c>
      <c r="C47" s="82">
        <f>C48+C50</f>
        <v>1048</v>
      </c>
      <c r="D47" s="82">
        <f>D48+D50</f>
        <v>699</v>
      </c>
      <c r="E47" s="82">
        <f>E48+E50</f>
        <v>697.95</v>
      </c>
      <c r="F47" s="81">
        <f>(E47*100)/D47</f>
        <v>99.849785407725321</v>
      </c>
    </row>
    <row r="48" spans="1:6" x14ac:dyDescent="0.2">
      <c r="A48" s="53" t="s">
        <v>141</v>
      </c>
      <c r="B48" s="54" t="s">
        <v>142</v>
      </c>
      <c r="C48" s="83">
        <f>C49</f>
        <v>119</v>
      </c>
      <c r="D48" s="83">
        <f>D49</f>
        <v>119</v>
      </c>
      <c r="E48" s="83">
        <f>E49</f>
        <v>118.74</v>
      </c>
      <c r="F48" s="83">
        <f>(E48*100)/D48</f>
        <v>99.78151260504201</v>
      </c>
    </row>
    <row r="49" spans="1:6" ht="25.5" x14ac:dyDescent="0.2">
      <c r="A49" s="55" t="s">
        <v>143</v>
      </c>
      <c r="B49" s="56" t="s">
        <v>144</v>
      </c>
      <c r="C49" s="84">
        <v>119</v>
      </c>
      <c r="D49" s="84">
        <v>119</v>
      </c>
      <c r="E49" s="84">
        <v>118.74</v>
      </c>
      <c r="F49" s="84"/>
    </row>
    <row r="50" spans="1:6" x14ac:dyDescent="0.2">
      <c r="A50" s="53" t="s">
        <v>145</v>
      </c>
      <c r="B50" s="54" t="s">
        <v>146</v>
      </c>
      <c r="C50" s="83">
        <f>C51+C52</f>
        <v>929</v>
      </c>
      <c r="D50" s="83">
        <f>D51+D52</f>
        <v>580</v>
      </c>
      <c r="E50" s="83">
        <f>E51+E52</f>
        <v>579.21</v>
      </c>
      <c r="F50" s="83">
        <f>(E50*100)/D50</f>
        <v>99.863793103448273</v>
      </c>
    </row>
    <row r="51" spans="1:6" x14ac:dyDescent="0.2">
      <c r="A51" s="55" t="s">
        <v>147</v>
      </c>
      <c r="B51" s="56" t="s">
        <v>148</v>
      </c>
      <c r="C51" s="84">
        <v>929</v>
      </c>
      <c r="D51" s="84">
        <v>570</v>
      </c>
      <c r="E51" s="84">
        <v>570</v>
      </c>
      <c r="F51" s="84"/>
    </row>
    <row r="52" spans="1:6" x14ac:dyDescent="0.2">
      <c r="A52" s="55" t="s">
        <v>149</v>
      </c>
      <c r="B52" s="56" t="s">
        <v>150</v>
      </c>
      <c r="C52" s="84">
        <v>0</v>
      </c>
      <c r="D52" s="84">
        <v>10</v>
      </c>
      <c r="E52" s="84">
        <v>9.2100000000000009</v>
      </c>
      <c r="F52" s="84"/>
    </row>
    <row r="53" spans="1:6" x14ac:dyDescent="0.2">
      <c r="A53" s="49" t="s">
        <v>151</v>
      </c>
      <c r="B53" s="50" t="s">
        <v>152</v>
      </c>
      <c r="C53" s="80">
        <f>C54+C57</f>
        <v>3756</v>
      </c>
      <c r="D53" s="80">
        <f>D54+D57</f>
        <v>75867</v>
      </c>
      <c r="E53" s="80">
        <f>E54+E57</f>
        <v>75866.5</v>
      </c>
      <c r="F53" s="81">
        <f>(E53*100)/D53</f>
        <v>99.999340951929028</v>
      </c>
    </row>
    <row r="54" spans="1:6" x14ac:dyDescent="0.2">
      <c r="A54" s="51" t="s">
        <v>153</v>
      </c>
      <c r="B54" s="52" t="s">
        <v>154</v>
      </c>
      <c r="C54" s="82">
        <f t="shared" ref="C54:E55" si="0">C55</f>
        <v>3756</v>
      </c>
      <c r="D54" s="82">
        <f t="shared" si="0"/>
        <v>3752</v>
      </c>
      <c r="E54" s="82">
        <f t="shared" si="0"/>
        <v>3751.5</v>
      </c>
      <c r="F54" s="81">
        <f>(E54*100)/D54</f>
        <v>99.986673773987206</v>
      </c>
    </row>
    <row r="55" spans="1:6" x14ac:dyDescent="0.2">
      <c r="A55" s="53" t="s">
        <v>159</v>
      </c>
      <c r="B55" s="54" t="s">
        <v>160</v>
      </c>
      <c r="C55" s="83">
        <f t="shared" si="0"/>
        <v>3756</v>
      </c>
      <c r="D55" s="83">
        <f t="shared" si="0"/>
        <v>3752</v>
      </c>
      <c r="E55" s="83">
        <f t="shared" si="0"/>
        <v>3751.5</v>
      </c>
      <c r="F55" s="83">
        <f>(E55*100)/D55</f>
        <v>99.986673773987206</v>
      </c>
    </row>
    <row r="56" spans="1:6" x14ac:dyDescent="0.2">
      <c r="A56" s="55" t="s">
        <v>161</v>
      </c>
      <c r="B56" s="56" t="s">
        <v>162</v>
      </c>
      <c r="C56" s="84">
        <v>3756</v>
      </c>
      <c r="D56" s="84">
        <v>3752</v>
      </c>
      <c r="E56" s="84">
        <v>3751.5</v>
      </c>
      <c r="F56" s="84"/>
    </row>
    <row r="57" spans="1:6" x14ac:dyDescent="0.2">
      <c r="A57" s="51" t="s">
        <v>163</v>
      </c>
      <c r="B57" s="52" t="s">
        <v>164</v>
      </c>
      <c r="C57" s="82">
        <f t="shared" ref="C57:E58" si="1">C58</f>
        <v>0</v>
      </c>
      <c r="D57" s="82">
        <f t="shared" si="1"/>
        <v>72115</v>
      </c>
      <c r="E57" s="82">
        <f t="shared" si="1"/>
        <v>72115</v>
      </c>
      <c r="F57" s="81">
        <f>(E57*100)/D57</f>
        <v>100</v>
      </c>
    </row>
    <row r="58" spans="1:6" ht="25.5" x14ac:dyDescent="0.2">
      <c r="A58" s="53" t="s">
        <v>165</v>
      </c>
      <c r="B58" s="54" t="s">
        <v>166</v>
      </c>
      <c r="C58" s="83">
        <f t="shared" si="1"/>
        <v>0</v>
      </c>
      <c r="D58" s="83">
        <f t="shared" si="1"/>
        <v>72115</v>
      </c>
      <c r="E58" s="83">
        <f t="shared" si="1"/>
        <v>72115</v>
      </c>
      <c r="F58" s="83">
        <f>(E58*100)/D58</f>
        <v>100</v>
      </c>
    </row>
    <row r="59" spans="1:6" x14ac:dyDescent="0.2">
      <c r="A59" s="55" t="s">
        <v>167</v>
      </c>
      <c r="B59" s="56" t="s">
        <v>166</v>
      </c>
      <c r="C59" s="84">
        <v>0</v>
      </c>
      <c r="D59" s="84">
        <v>72115</v>
      </c>
      <c r="E59" s="84">
        <v>72115</v>
      </c>
      <c r="F59" s="84"/>
    </row>
    <row r="60" spans="1:6" x14ac:dyDescent="0.2">
      <c r="A60" s="49" t="s">
        <v>55</v>
      </c>
      <c r="B60" s="50" t="s">
        <v>56</v>
      </c>
      <c r="C60" s="80">
        <f t="shared" ref="C60:E61" si="2">C61</f>
        <v>1263519</v>
      </c>
      <c r="D60" s="80">
        <f t="shared" si="2"/>
        <v>1202995</v>
      </c>
      <c r="E60" s="80">
        <f t="shared" si="2"/>
        <v>1202989.72</v>
      </c>
      <c r="F60" s="81">
        <f>(E60*100)/D60</f>
        <v>99.999561095432654</v>
      </c>
    </row>
    <row r="61" spans="1:6" x14ac:dyDescent="0.2">
      <c r="A61" s="51" t="s">
        <v>63</v>
      </c>
      <c r="B61" s="52" t="s">
        <v>64</v>
      </c>
      <c r="C61" s="82">
        <f t="shared" si="2"/>
        <v>1263519</v>
      </c>
      <c r="D61" s="82">
        <f t="shared" si="2"/>
        <v>1202995</v>
      </c>
      <c r="E61" s="82">
        <f t="shared" si="2"/>
        <v>1202989.72</v>
      </c>
      <c r="F61" s="81">
        <f>(E61*100)/D61</f>
        <v>99.999561095432654</v>
      </c>
    </row>
    <row r="62" spans="1:6" ht="25.5" x14ac:dyDescent="0.2">
      <c r="A62" s="53" t="s">
        <v>65</v>
      </c>
      <c r="B62" s="54" t="s">
        <v>66</v>
      </c>
      <c r="C62" s="83">
        <f>C63+C64</f>
        <v>1263519</v>
      </c>
      <c r="D62" s="83">
        <f>D63+D64</f>
        <v>1202995</v>
      </c>
      <c r="E62" s="83">
        <f>E63+E64</f>
        <v>1202989.72</v>
      </c>
      <c r="F62" s="83">
        <f>(E62*100)/D62</f>
        <v>99.999561095432654</v>
      </c>
    </row>
    <row r="63" spans="1:6" x14ac:dyDescent="0.2">
      <c r="A63" s="55" t="s">
        <v>67</v>
      </c>
      <c r="B63" s="56" t="s">
        <v>68</v>
      </c>
      <c r="C63" s="84">
        <v>1259763</v>
      </c>
      <c r="D63" s="84">
        <v>1127128</v>
      </c>
      <c r="E63" s="84">
        <v>1127123.22</v>
      </c>
      <c r="F63" s="84"/>
    </row>
    <row r="64" spans="1:6" ht="25.5" x14ac:dyDescent="0.2">
      <c r="A64" s="55" t="s">
        <v>69</v>
      </c>
      <c r="B64" s="56" t="s">
        <v>70</v>
      </c>
      <c r="C64" s="84">
        <v>3756</v>
      </c>
      <c r="D64" s="84">
        <v>75867</v>
      </c>
      <c r="E64" s="84">
        <v>75866.5</v>
      </c>
      <c r="F64" s="84"/>
    </row>
    <row r="65" spans="1:6" x14ac:dyDescent="0.2">
      <c r="A65" s="48" t="s">
        <v>73</v>
      </c>
      <c r="B65" s="48" t="s">
        <v>183</v>
      </c>
      <c r="C65" s="78">
        <f>C66+C74</f>
        <v>2215</v>
      </c>
      <c r="D65" s="78">
        <f>D66+D74</f>
        <v>3868</v>
      </c>
      <c r="E65" s="78">
        <f>E66+E74</f>
        <v>3043.55</v>
      </c>
      <c r="F65" s="79">
        <f>(E65*100)/D65</f>
        <v>78.685367114788008</v>
      </c>
    </row>
    <row r="66" spans="1:6" x14ac:dyDescent="0.2">
      <c r="A66" s="49" t="s">
        <v>71</v>
      </c>
      <c r="B66" s="50" t="s">
        <v>72</v>
      </c>
      <c r="C66" s="80">
        <f>C67</f>
        <v>1160</v>
      </c>
      <c r="D66" s="80">
        <f>D67</f>
        <v>2358</v>
      </c>
      <c r="E66" s="80">
        <f>E67</f>
        <v>1533.6</v>
      </c>
      <c r="F66" s="81">
        <f>(E66*100)/D66</f>
        <v>65.038167938931295</v>
      </c>
    </row>
    <row r="67" spans="1:6" x14ac:dyDescent="0.2">
      <c r="A67" s="51" t="s">
        <v>88</v>
      </c>
      <c r="B67" s="52" t="s">
        <v>89</v>
      </c>
      <c r="C67" s="82">
        <f>C68+C70+C72</f>
        <v>1160</v>
      </c>
      <c r="D67" s="82">
        <f>D68+D70+D72</f>
        <v>2358</v>
      </c>
      <c r="E67" s="82">
        <f>E68+E70+E72</f>
        <v>1533.6</v>
      </c>
      <c r="F67" s="81">
        <f>(E67*100)/D67</f>
        <v>65.038167938931295</v>
      </c>
    </row>
    <row r="68" spans="1:6" x14ac:dyDescent="0.2">
      <c r="A68" s="53" t="s">
        <v>98</v>
      </c>
      <c r="B68" s="54" t="s">
        <v>99</v>
      </c>
      <c r="C68" s="83">
        <f>C69</f>
        <v>265</v>
      </c>
      <c r="D68" s="83">
        <f>D69</f>
        <v>1000</v>
      </c>
      <c r="E68" s="83">
        <f>E69</f>
        <v>177</v>
      </c>
      <c r="F68" s="83">
        <f>(E68*100)/D68</f>
        <v>17.7</v>
      </c>
    </row>
    <row r="69" spans="1:6" x14ac:dyDescent="0.2">
      <c r="A69" s="55" t="s">
        <v>100</v>
      </c>
      <c r="B69" s="56" t="s">
        <v>101</v>
      </c>
      <c r="C69" s="84">
        <v>265</v>
      </c>
      <c r="D69" s="84">
        <v>1000</v>
      </c>
      <c r="E69" s="84">
        <v>177</v>
      </c>
      <c r="F69" s="84"/>
    </row>
    <row r="70" spans="1:6" x14ac:dyDescent="0.2">
      <c r="A70" s="53" t="s">
        <v>108</v>
      </c>
      <c r="B70" s="54" t="s">
        <v>109</v>
      </c>
      <c r="C70" s="83">
        <f>C71</f>
        <v>180</v>
      </c>
      <c r="D70" s="83">
        <f>D71</f>
        <v>274</v>
      </c>
      <c r="E70" s="83">
        <f>E71</f>
        <v>273.08</v>
      </c>
      <c r="F70" s="83">
        <f>(E70*100)/D70</f>
        <v>99.664233576642332</v>
      </c>
    </row>
    <row r="71" spans="1:6" x14ac:dyDescent="0.2">
      <c r="A71" s="55" t="s">
        <v>112</v>
      </c>
      <c r="B71" s="56" t="s">
        <v>113</v>
      </c>
      <c r="C71" s="84">
        <v>180</v>
      </c>
      <c r="D71" s="84">
        <v>274</v>
      </c>
      <c r="E71" s="84">
        <v>273.08</v>
      </c>
      <c r="F71" s="84"/>
    </row>
    <row r="72" spans="1:6" x14ac:dyDescent="0.2">
      <c r="A72" s="53" t="s">
        <v>132</v>
      </c>
      <c r="B72" s="54" t="s">
        <v>133</v>
      </c>
      <c r="C72" s="83">
        <f>C73</f>
        <v>715</v>
      </c>
      <c r="D72" s="83">
        <f>D73</f>
        <v>1084</v>
      </c>
      <c r="E72" s="83">
        <f>E73</f>
        <v>1083.52</v>
      </c>
      <c r="F72" s="83">
        <f>(E72*100)/D72</f>
        <v>99.955719557195579</v>
      </c>
    </row>
    <row r="73" spans="1:6" x14ac:dyDescent="0.2">
      <c r="A73" s="55" t="s">
        <v>136</v>
      </c>
      <c r="B73" s="56" t="s">
        <v>137</v>
      </c>
      <c r="C73" s="84">
        <v>715</v>
      </c>
      <c r="D73" s="84">
        <v>1084</v>
      </c>
      <c r="E73" s="84">
        <v>1083.52</v>
      </c>
      <c r="F73" s="84"/>
    </row>
    <row r="74" spans="1:6" x14ac:dyDescent="0.2">
      <c r="A74" s="49" t="s">
        <v>151</v>
      </c>
      <c r="B74" s="50" t="s">
        <v>152</v>
      </c>
      <c r="C74" s="80">
        <f t="shared" ref="C74:E76" si="3">C75</f>
        <v>1055</v>
      </c>
      <c r="D74" s="80">
        <f t="shared" si="3"/>
        <v>1510</v>
      </c>
      <c r="E74" s="80">
        <f t="shared" si="3"/>
        <v>1509.95</v>
      </c>
      <c r="F74" s="81">
        <f>(E74*100)/D74</f>
        <v>99.996688741721854</v>
      </c>
    </row>
    <row r="75" spans="1:6" x14ac:dyDescent="0.2">
      <c r="A75" s="51" t="s">
        <v>153</v>
      </c>
      <c r="B75" s="52" t="s">
        <v>154</v>
      </c>
      <c r="C75" s="82">
        <f t="shared" si="3"/>
        <v>1055</v>
      </c>
      <c r="D75" s="82">
        <f t="shared" si="3"/>
        <v>1510</v>
      </c>
      <c r="E75" s="82">
        <f t="shared" si="3"/>
        <v>1509.95</v>
      </c>
      <c r="F75" s="81">
        <f>(E75*100)/D75</f>
        <v>99.996688741721854</v>
      </c>
    </row>
    <row r="76" spans="1:6" x14ac:dyDescent="0.2">
      <c r="A76" s="53" t="s">
        <v>155</v>
      </c>
      <c r="B76" s="54" t="s">
        <v>156</v>
      </c>
      <c r="C76" s="83">
        <f t="shared" si="3"/>
        <v>1055</v>
      </c>
      <c r="D76" s="83">
        <f t="shared" si="3"/>
        <v>1510</v>
      </c>
      <c r="E76" s="83">
        <f t="shared" si="3"/>
        <v>1509.95</v>
      </c>
      <c r="F76" s="83">
        <f>(E76*100)/D76</f>
        <v>99.996688741721854</v>
      </c>
    </row>
    <row r="77" spans="1:6" x14ac:dyDescent="0.2">
      <c r="A77" s="55" t="s">
        <v>157</v>
      </c>
      <c r="B77" s="56" t="s">
        <v>158</v>
      </c>
      <c r="C77" s="84">
        <v>1055</v>
      </c>
      <c r="D77" s="84">
        <v>1510</v>
      </c>
      <c r="E77" s="84">
        <v>1509.95</v>
      </c>
      <c r="F77" s="84"/>
    </row>
    <row r="78" spans="1:6" x14ac:dyDescent="0.2">
      <c r="A78" s="49" t="s">
        <v>55</v>
      </c>
      <c r="B78" s="50" t="s">
        <v>56</v>
      </c>
      <c r="C78" s="80">
        <f t="shared" ref="C78:E80" si="4">C79</f>
        <v>2697.92</v>
      </c>
      <c r="D78" s="80">
        <f t="shared" si="4"/>
        <v>3868</v>
      </c>
      <c r="E78" s="80">
        <f t="shared" si="4"/>
        <v>3043.55</v>
      </c>
      <c r="F78" s="81">
        <f>(E78*100)/D78</f>
        <v>78.685367114788008</v>
      </c>
    </row>
    <row r="79" spans="1:6" x14ac:dyDescent="0.2">
      <c r="A79" s="51" t="s">
        <v>57</v>
      </c>
      <c r="B79" s="52" t="s">
        <v>58</v>
      </c>
      <c r="C79" s="82">
        <f t="shared" si="4"/>
        <v>2697.92</v>
      </c>
      <c r="D79" s="82">
        <f t="shared" si="4"/>
        <v>3868</v>
      </c>
      <c r="E79" s="82">
        <f t="shared" si="4"/>
        <v>3043.55</v>
      </c>
      <c r="F79" s="81">
        <f>(E79*100)/D79</f>
        <v>78.685367114788008</v>
      </c>
    </row>
    <row r="80" spans="1:6" x14ac:dyDescent="0.2">
      <c r="A80" s="53" t="s">
        <v>59</v>
      </c>
      <c r="B80" s="54" t="s">
        <v>60</v>
      </c>
      <c r="C80" s="83">
        <f t="shared" si="4"/>
        <v>2697.92</v>
      </c>
      <c r="D80" s="83">
        <f t="shared" si="4"/>
        <v>3868</v>
      </c>
      <c r="E80" s="83">
        <f t="shared" si="4"/>
        <v>3043.55</v>
      </c>
      <c r="F80" s="83">
        <f>(E80*100)/D80</f>
        <v>78.685367114788008</v>
      </c>
    </row>
    <row r="81" spans="1:6" x14ac:dyDescent="0.2">
      <c r="A81" s="55" t="s">
        <v>61</v>
      </c>
      <c r="B81" s="56" t="s">
        <v>62</v>
      </c>
      <c r="C81" s="84">
        <v>2697.92</v>
      </c>
      <c r="D81" s="84">
        <v>3868</v>
      </c>
      <c r="E81" s="84">
        <v>3043.55</v>
      </c>
      <c r="F81" s="84"/>
    </row>
    <row r="82" spans="1:6" s="57" customFormat="1" x14ac:dyDescent="0.2"/>
    <row r="83" spans="1:6" s="57" customFormat="1" x14ac:dyDescent="0.2"/>
    <row r="84" spans="1:6" s="57" customFormat="1" x14ac:dyDescent="0.2"/>
    <row r="85" spans="1:6" s="57" customFormat="1" x14ac:dyDescent="0.2"/>
    <row r="86" spans="1:6" s="57" customFormat="1" x14ac:dyDescent="0.2"/>
    <row r="87" spans="1:6" s="57" customFormat="1" x14ac:dyDescent="0.2"/>
    <row r="88" spans="1:6" s="57" customFormat="1" x14ac:dyDescent="0.2"/>
    <row r="89" spans="1:6" s="57" customFormat="1" x14ac:dyDescent="0.2"/>
    <row r="90" spans="1:6" s="57" customFormat="1" x14ac:dyDescent="0.2"/>
    <row r="91" spans="1:6" s="57" customFormat="1" x14ac:dyDescent="0.2"/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40"/>
      <c r="B1259" s="40"/>
      <c r="C1259" s="40"/>
    </row>
    <row r="1260" spans="1:3" x14ac:dyDescent="0.2">
      <c r="A1260" s="40"/>
      <c r="B1260" s="40"/>
      <c r="C1260" s="40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pans="1:3" x14ac:dyDescent="0.2">
      <c r="A1265" s="40"/>
      <c r="B1265" s="40"/>
      <c r="C1265" s="40"/>
    </row>
    <row r="1266" spans="1:3" x14ac:dyDescent="0.2">
      <c r="A1266" s="40"/>
      <c r="B1266" s="40"/>
      <c r="C1266" s="40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Bošnjak</cp:lastModifiedBy>
  <cp:lastPrinted>2024-03-28T09:38:39Z</cp:lastPrinted>
  <dcterms:created xsi:type="dcterms:W3CDTF">2022-08-12T12:51:27Z</dcterms:created>
  <dcterms:modified xsi:type="dcterms:W3CDTF">2024-03-28T09:48:56Z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