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8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5" l="1"/>
  <c r="F56" i="15"/>
  <c r="F53" i="15"/>
  <c r="F51" i="15"/>
  <c r="F50" i="15"/>
  <c r="F45" i="15"/>
  <c r="F43" i="15"/>
  <c r="F33" i="15"/>
  <c r="F28" i="15"/>
  <c r="F23" i="15"/>
  <c r="F22" i="15"/>
  <c r="F20" i="15"/>
  <c r="F18" i="15"/>
  <c r="F15" i="15"/>
  <c r="F14" i="15"/>
  <c r="F13" i="15"/>
  <c r="F10" i="5"/>
  <c r="C10" i="5"/>
  <c r="H12" i="1" l="1"/>
  <c r="I12" i="1"/>
  <c r="G15" i="1"/>
  <c r="H15" i="1"/>
  <c r="I15" i="1"/>
  <c r="I16" i="1" s="1"/>
  <c r="J15" i="1"/>
  <c r="H16" i="1" l="1"/>
  <c r="L15" i="1"/>
  <c r="K15" i="1"/>
  <c r="H26" i="1"/>
  <c r="I26" i="1"/>
  <c r="I27" i="1" s="1"/>
  <c r="J26" i="1"/>
  <c r="G26" i="1"/>
  <c r="H23" i="1"/>
  <c r="I23" i="1"/>
  <c r="J23" i="1"/>
  <c r="G23" i="1"/>
  <c r="L26" i="1" l="1"/>
  <c r="K23" i="1"/>
  <c r="K26" i="1"/>
  <c r="H27" i="1"/>
  <c r="L23" i="1"/>
  <c r="F112" i="15"/>
  <c r="F110" i="15"/>
  <c r="E110" i="15"/>
  <c r="D110" i="15"/>
  <c r="D109" i="15" s="1"/>
  <c r="D108" i="15" s="1"/>
  <c r="C110" i="15"/>
  <c r="E109" i="15"/>
  <c r="F108" i="15" s="1"/>
  <c r="C109" i="15"/>
  <c r="C108" i="15" s="1"/>
  <c r="F106" i="15"/>
  <c r="E106" i="15"/>
  <c r="D106" i="15"/>
  <c r="D102" i="15" s="1"/>
  <c r="D101" i="15" s="1"/>
  <c r="C106" i="15"/>
  <c r="F103" i="15"/>
  <c r="E103" i="15"/>
  <c r="F102" i="15" s="1"/>
  <c r="D103" i="15"/>
  <c r="C103" i="15"/>
  <c r="C102" i="15" s="1"/>
  <c r="C101" i="15" s="1"/>
  <c r="F99" i="15"/>
  <c r="F97" i="15"/>
  <c r="E97" i="15"/>
  <c r="F96" i="15" s="1"/>
  <c r="D97" i="15"/>
  <c r="D96" i="15" s="1"/>
  <c r="D95" i="15" s="1"/>
  <c r="C97" i="15"/>
  <c r="E96" i="15"/>
  <c r="C96" i="15"/>
  <c r="E95" i="15"/>
  <c r="C95" i="15"/>
  <c r="F93" i="15"/>
  <c r="E93" i="15"/>
  <c r="D93" i="15"/>
  <c r="D90" i="15" s="1"/>
  <c r="D89" i="15" s="1"/>
  <c r="D10" i="15" s="1"/>
  <c r="C93" i="15"/>
  <c r="F91" i="15"/>
  <c r="E91" i="15"/>
  <c r="D91" i="15"/>
  <c r="C91" i="15"/>
  <c r="F90" i="15"/>
  <c r="E90" i="15"/>
  <c r="C90" i="15"/>
  <c r="C89" i="15" s="1"/>
  <c r="C10" i="15" s="1"/>
  <c r="F88" i="15"/>
  <c r="F86" i="15"/>
  <c r="E86" i="15"/>
  <c r="F85" i="15" s="1"/>
  <c r="D86" i="15"/>
  <c r="C86" i="15"/>
  <c r="D85" i="15"/>
  <c r="D84" i="15" s="1"/>
  <c r="C85" i="15"/>
  <c r="C84" i="15" s="1"/>
  <c r="F83" i="15"/>
  <c r="E81" i="15"/>
  <c r="F81" i="15" s="1"/>
  <c r="D81" i="15"/>
  <c r="D80" i="15" s="1"/>
  <c r="D79" i="15" s="1"/>
  <c r="C81" i="15"/>
  <c r="C80" i="15" s="1"/>
  <c r="C79" i="15" s="1"/>
  <c r="F77" i="15"/>
  <c r="E77" i="15"/>
  <c r="D77" i="15"/>
  <c r="C77" i="15"/>
  <c r="F76" i="15"/>
  <c r="E76" i="15"/>
  <c r="D76" i="15"/>
  <c r="F75" i="15" s="1"/>
  <c r="C76" i="15"/>
  <c r="C75" i="15" s="1"/>
  <c r="E75" i="15"/>
  <c r="D75" i="15"/>
  <c r="F73" i="15"/>
  <c r="E73" i="15"/>
  <c r="D73" i="15"/>
  <c r="C73" i="15"/>
  <c r="F72" i="15"/>
  <c r="E72" i="15"/>
  <c r="D72" i="15"/>
  <c r="F71" i="15" s="1"/>
  <c r="C72" i="15"/>
  <c r="C71" i="15" s="1"/>
  <c r="E71" i="15"/>
  <c r="D71" i="15"/>
  <c r="D8" i="15" s="1"/>
  <c r="F70" i="15"/>
  <c r="F67" i="15"/>
  <c r="E67" i="15"/>
  <c r="E66" i="15" s="1"/>
  <c r="E65" i="15" s="1"/>
  <c r="D67" i="15"/>
  <c r="F66" i="15" s="1"/>
  <c r="C67" i="15"/>
  <c r="D66" i="15"/>
  <c r="D65" i="15" s="1"/>
  <c r="C66" i="15"/>
  <c r="C65" i="15"/>
  <c r="F63" i="15"/>
  <c r="E63" i="15"/>
  <c r="D63" i="15"/>
  <c r="F62" i="15" s="1"/>
  <c r="C63" i="15"/>
  <c r="E62" i="15"/>
  <c r="D62" i="15"/>
  <c r="C62" i="15"/>
  <c r="E60" i="15"/>
  <c r="E57" i="15" s="1"/>
  <c r="D60" i="15"/>
  <c r="C60" i="15"/>
  <c r="C57" i="15" s="1"/>
  <c r="C56" i="15" s="1"/>
  <c r="F58" i="15"/>
  <c r="E58" i="15"/>
  <c r="D58" i="15"/>
  <c r="F57" i="15" s="1"/>
  <c r="C58" i="15"/>
  <c r="D57" i="15"/>
  <c r="D56" i="15" s="1"/>
  <c r="E53" i="15"/>
  <c r="D53" i="15"/>
  <c r="C53" i="15"/>
  <c r="E51" i="15"/>
  <c r="D51" i="15"/>
  <c r="D50" i="15" s="1"/>
  <c r="C51" i="15"/>
  <c r="E50" i="15"/>
  <c r="C50" i="15"/>
  <c r="E45" i="15"/>
  <c r="D45" i="15"/>
  <c r="C45" i="15"/>
  <c r="E43" i="15"/>
  <c r="D43" i="15"/>
  <c r="C43" i="15"/>
  <c r="E33" i="15"/>
  <c r="E22" i="15" s="1"/>
  <c r="D33" i="15"/>
  <c r="C33" i="15"/>
  <c r="E28" i="15"/>
  <c r="D28" i="15"/>
  <c r="C28" i="15"/>
  <c r="E23" i="15"/>
  <c r="D23" i="15"/>
  <c r="D22" i="15" s="1"/>
  <c r="C23" i="15"/>
  <c r="C22" i="15"/>
  <c r="E20" i="15"/>
  <c r="D20" i="15"/>
  <c r="C20" i="15"/>
  <c r="E18" i="15"/>
  <c r="D18" i="15"/>
  <c r="D14" i="15" s="1"/>
  <c r="D13" i="15" s="1"/>
  <c r="D7" i="15" s="1"/>
  <c r="C18" i="15"/>
  <c r="E15" i="15"/>
  <c r="D15" i="15"/>
  <c r="C15" i="15"/>
  <c r="C14" i="15" s="1"/>
  <c r="C13" i="15" s="1"/>
  <c r="F9" i="15"/>
  <c r="H8" i="8"/>
  <c r="G8" i="8"/>
  <c r="G7" i="8"/>
  <c r="F7" i="8"/>
  <c r="H7" i="8" s="1"/>
  <c r="E7" i="8"/>
  <c r="D7" i="8"/>
  <c r="C7" i="8"/>
  <c r="F6" i="8"/>
  <c r="G6" i="8" s="1"/>
  <c r="E6" i="8"/>
  <c r="D6" i="8"/>
  <c r="C6" i="8"/>
  <c r="H21" i="5"/>
  <c r="G21" i="5"/>
  <c r="F20" i="5"/>
  <c r="H20" i="5" s="1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F16" i="5"/>
  <c r="F15" i="5" s="1"/>
  <c r="E16" i="5"/>
  <c r="E15" i="5" s="1"/>
  <c r="D16" i="5"/>
  <c r="D15" i="5" s="1"/>
  <c r="C16" i="5"/>
  <c r="C15" i="5" s="1"/>
  <c r="H14" i="5"/>
  <c r="G14" i="5"/>
  <c r="F13" i="5"/>
  <c r="G13" i="5" s="1"/>
  <c r="E13" i="5"/>
  <c r="H13" i="5" s="1"/>
  <c r="D13" i="5"/>
  <c r="C13" i="5"/>
  <c r="H12" i="5"/>
  <c r="G12" i="5"/>
  <c r="F11" i="5"/>
  <c r="G11" i="5" s="1"/>
  <c r="E11" i="5"/>
  <c r="D11" i="5"/>
  <c r="D6" i="5" s="1"/>
  <c r="C11" i="5"/>
  <c r="H10" i="5"/>
  <c r="G10" i="5"/>
  <c r="F9" i="5"/>
  <c r="E9" i="5"/>
  <c r="D9" i="5"/>
  <c r="C9" i="5"/>
  <c r="H8" i="5"/>
  <c r="F7" i="5"/>
  <c r="H7" i="5" s="1"/>
  <c r="E7" i="5"/>
  <c r="E6" i="5" s="1"/>
  <c r="D7" i="5"/>
  <c r="F6" i="5"/>
  <c r="L83" i="3"/>
  <c r="K83" i="3"/>
  <c r="L82" i="3"/>
  <c r="J82" i="3"/>
  <c r="J81" i="3" s="1"/>
  <c r="I82" i="3"/>
  <c r="I81" i="3" s="1"/>
  <c r="H82" i="3"/>
  <c r="H81" i="3" s="1"/>
  <c r="G82" i="3"/>
  <c r="G81" i="3" s="1"/>
  <c r="L80" i="3"/>
  <c r="K80" i="3"/>
  <c r="J79" i="3"/>
  <c r="K79" i="3" s="1"/>
  <c r="I79" i="3"/>
  <c r="H79" i="3"/>
  <c r="G79" i="3"/>
  <c r="L78" i="3"/>
  <c r="K78" i="3"/>
  <c r="L77" i="3"/>
  <c r="K77" i="3"/>
  <c r="L76" i="3"/>
  <c r="J76" i="3"/>
  <c r="J75" i="3" s="1"/>
  <c r="I76" i="3"/>
  <c r="I75" i="3" s="1"/>
  <c r="I74" i="3" s="1"/>
  <c r="H76" i="3"/>
  <c r="H75" i="3" s="1"/>
  <c r="G76" i="3"/>
  <c r="G75" i="3" s="1"/>
  <c r="G74" i="3" s="1"/>
  <c r="L73" i="3"/>
  <c r="K73" i="3"/>
  <c r="L72" i="3"/>
  <c r="K72" i="3"/>
  <c r="J71" i="3"/>
  <c r="L71" i="3" s="1"/>
  <c r="I71" i="3"/>
  <c r="H71" i="3"/>
  <c r="G71" i="3"/>
  <c r="L70" i="3"/>
  <c r="K70" i="3"/>
  <c r="L69" i="3"/>
  <c r="K69" i="3"/>
  <c r="J69" i="3"/>
  <c r="I69" i="3"/>
  <c r="H69" i="3"/>
  <c r="G69" i="3"/>
  <c r="G68" i="3" s="1"/>
  <c r="I68" i="3"/>
  <c r="H68" i="3"/>
  <c r="L67" i="3"/>
  <c r="K67" i="3"/>
  <c r="L66" i="3"/>
  <c r="K66" i="3"/>
  <c r="L65" i="3"/>
  <c r="K65" i="3"/>
  <c r="L64" i="3"/>
  <c r="K64" i="3"/>
  <c r="L63" i="3"/>
  <c r="K63" i="3"/>
  <c r="J62" i="3"/>
  <c r="L62" i="3" s="1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J50" i="3"/>
  <c r="K50" i="3" s="1"/>
  <c r="I50" i="3"/>
  <c r="H50" i="3"/>
  <c r="G50" i="3"/>
  <c r="L49" i="3"/>
  <c r="K49" i="3"/>
  <c r="L48" i="3"/>
  <c r="K48" i="3"/>
  <c r="L47" i="3"/>
  <c r="K47" i="3"/>
  <c r="L46" i="3"/>
  <c r="K46" i="3"/>
  <c r="J45" i="3"/>
  <c r="K45" i="3" s="1"/>
  <c r="I45" i="3"/>
  <c r="H45" i="3"/>
  <c r="H39" i="3" s="1"/>
  <c r="G45" i="3"/>
  <c r="G39" i="3" s="1"/>
  <c r="L44" i="3"/>
  <c r="K44" i="3"/>
  <c r="L43" i="3"/>
  <c r="K43" i="3"/>
  <c r="L42" i="3"/>
  <c r="K42" i="3"/>
  <c r="L41" i="3"/>
  <c r="K41" i="3"/>
  <c r="J40" i="3"/>
  <c r="J39" i="3" s="1"/>
  <c r="I40" i="3"/>
  <c r="I39" i="3" s="1"/>
  <c r="H40" i="3"/>
  <c r="G40" i="3"/>
  <c r="L38" i="3"/>
  <c r="K38" i="3"/>
  <c r="L37" i="3"/>
  <c r="K37" i="3"/>
  <c r="J37" i="3"/>
  <c r="I37" i="3"/>
  <c r="H37" i="3"/>
  <c r="G37" i="3"/>
  <c r="L36" i="3"/>
  <c r="K36" i="3"/>
  <c r="J35" i="3"/>
  <c r="J31" i="3" s="1"/>
  <c r="I35" i="3"/>
  <c r="H35" i="3"/>
  <c r="G35" i="3"/>
  <c r="G31" i="3" s="1"/>
  <c r="G30" i="3" s="1"/>
  <c r="G29" i="3" s="1"/>
  <c r="L34" i="3"/>
  <c r="K34" i="3"/>
  <c r="L33" i="3"/>
  <c r="K33" i="3"/>
  <c r="L32" i="3"/>
  <c r="K32" i="3"/>
  <c r="J32" i="3"/>
  <c r="I32" i="3"/>
  <c r="I31" i="3" s="1"/>
  <c r="I30" i="3" s="1"/>
  <c r="I29" i="3" s="1"/>
  <c r="H32" i="3"/>
  <c r="H31" i="3" s="1"/>
  <c r="H30" i="3" s="1"/>
  <c r="G32" i="3"/>
  <c r="L24" i="3"/>
  <c r="K24" i="3"/>
  <c r="L23" i="3"/>
  <c r="K23" i="3"/>
  <c r="J22" i="3"/>
  <c r="F8" i="5" s="1"/>
  <c r="I22" i="3"/>
  <c r="I21" i="3" s="1"/>
  <c r="I11" i="3" s="1"/>
  <c r="I10" i="3" s="1"/>
  <c r="H22" i="3"/>
  <c r="H21" i="3" s="1"/>
  <c r="G22" i="3"/>
  <c r="K22" i="3" s="1"/>
  <c r="J21" i="3"/>
  <c r="L20" i="3"/>
  <c r="K20" i="3"/>
  <c r="J19" i="3"/>
  <c r="J18" i="3" s="1"/>
  <c r="I19" i="3"/>
  <c r="H19" i="3"/>
  <c r="G19" i="3"/>
  <c r="G18" i="3" s="1"/>
  <c r="I18" i="3"/>
  <c r="H18" i="3"/>
  <c r="L17" i="3"/>
  <c r="K17" i="3"/>
  <c r="J16" i="3"/>
  <c r="L16" i="3" s="1"/>
  <c r="I16" i="3"/>
  <c r="H16" i="3"/>
  <c r="H15" i="3" s="1"/>
  <c r="G16" i="3"/>
  <c r="I15" i="3"/>
  <c r="G15" i="3"/>
  <c r="L14" i="3"/>
  <c r="K14" i="3"/>
  <c r="L13" i="3"/>
  <c r="J13" i="3"/>
  <c r="K13" i="3" s="1"/>
  <c r="I13" i="3"/>
  <c r="H13" i="3"/>
  <c r="G13" i="3"/>
  <c r="J12" i="3"/>
  <c r="L12" i="3" s="1"/>
  <c r="I12" i="3"/>
  <c r="H12" i="3"/>
  <c r="H11" i="3" s="1"/>
  <c r="H10" i="3" s="1"/>
  <c r="G12" i="3"/>
  <c r="E85" i="15" l="1"/>
  <c r="H11" i="5"/>
  <c r="K81" i="3"/>
  <c r="L81" i="3"/>
  <c r="C7" i="15"/>
  <c r="E56" i="15"/>
  <c r="L31" i="3"/>
  <c r="K31" i="3"/>
  <c r="H74" i="3"/>
  <c r="H29" i="3" s="1"/>
  <c r="H15" i="5"/>
  <c r="G15" i="5"/>
  <c r="L39" i="3"/>
  <c r="K39" i="3"/>
  <c r="L75" i="3"/>
  <c r="K75" i="3"/>
  <c r="J74" i="3"/>
  <c r="F89" i="15"/>
  <c r="F95" i="15"/>
  <c r="C8" i="15"/>
  <c r="F65" i="15"/>
  <c r="F109" i="15"/>
  <c r="K40" i="3"/>
  <c r="K62" i="3"/>
  <c r="K12" i="3"/>
  <c r="L18" i="3"/>
  <c r="L35" i="3"/>
  <c r="L45" i="3"/>
  <c r="J68" i="3"/>
  <c r="J30" i="3" s="1"/>
  <c r="L79" i="3"/>
  <c r="H16" i="5"/>
  <c r="H6" i="8"/>
  <c r="H6" i="5"/>
  <c r="L22" i="3"/>
  <c r="K35" i="3"/>
  <c r="G16" i="5"/>
  <c r="K76" i="3"/>
  <c r="K82" i="3"/>
  <c r="K71" i="3"/>
  <c r="G9" i="5"/>
  <c r="G20" i="5"/>
  <c r="E14" i="15"/>
  <c r="E102" i="15"/>
  <c r="E108" i="15"/>
  <c r="L40" i="3"/>
  <c r="L21" i="3"/>
  <c r="H9" i="5"/>
  <c r="E89" i="15"/>
  <c r="E10" i="15" s="1"/>
  <c r="F10" i="15" s="1"/>
  <c r="E80" i="15"/>
  <c r="F80" i="15" s="1"/>
  <c r="L19" i="3"/>
  <c r="K16" i="3"/>
  <c r="J15" i="3"/>
  <c r="G21" i="3"/>
  <c r="K18" i="3"/>
  <c r="K19" i="3"/>
  <c r="F84" i="15" l="1"/>
  <c r="E84" i="15"/>
  <c r="E8" i="15" s="1"/>
  <c r="J29" i="3"/>
  <c r="L30" i="3"/>
  <c r="K30" i="3"/>
  <c r="F101" i="15"/>
  <c r="E101" i="15"/>
  <c r="K21" i="3"/>
  <c r="C8" i="5"/>
  <c r="L68" i="3"/>
  <c r="K68" i="3"/>
  <c r="E13" i="15"/>
  <c r="E7" i="15" s="1"/>
  <c r="F7" i="15" s="1"/>
  <c r="L74" i="3"/>
  <c r="K74" i="3"/>
  <c r="G11" i="3"/>
  <c r="G10" i="1" s="1"/>
  <c r="G12" i="1" s="1"/>
  <c r="G16" i="1" s="1"/>
  <c r="G27" i="1" s="1"/>
  <c r="E79" i="15"/>
  <c r="F79" i="15" s="1"/>
  <c r="K15" i="3"/>
  <c r="J11" i="3"/>
  <c r="J12" i="1" s="1"/>
  <c r="L15" i="3"/>
  <c r="G10" i="3"/>
  <c r="F8" i="15" l="1"/>
  <c r="C7" i="5"/>
  <c r="G8" i="5"/>
  <c r="L12" i="1"/>
  <c r="K12" i="1"/>
  <c r="J16" i="1"/>
  <c r="K29" i="3"/>
  <c r="L29" i="3"/>
  <c r="J10" i="3"/>
  <c r="L10" i="3" s="1"/>
  <c r="L11" i="3"/>
  <c r="K11" i="3"/>
  <c r="K16" i="1" l="1"/>
  <c r="L16" i="1"/>
  <c r="J27" i="1"/>
  <c r="G7" i="5"/>
  <c r="C6" i="5"/>
  <c r="G6" i="5" s="1"/>
  <c r="K10" i="3"/>
  <c r="L27" i="1" l="1"/>
  <c r="K27" i="1"/>
</calcChain>
</file>

<file path=xl/sharedStrings.xml><?xml version="1.0" encoding="utf-8"?>
<sst xmlns="http://schemas.openxmlformats.org/spreadsheetml/2006/main" count="482" uniqueCount="211">
  <si>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</si>
  <si>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</si>
  <si>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</si>
  <si>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</si>
  <si>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</si>
  <si>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</si>
  <si>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</si>
  <si>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</si>
  <si>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</si>
  <si>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</si>
  <si>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</si>
  <si>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</si>
  <si>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</si>
  <si>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</si>
  <si>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</si>
  <si>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</si>
  <si>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</si>
  <si>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</si>
  <si>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</si>
  <si>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</si>
  <si>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</si>
  <si>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</si>
  <si>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</si>
  <si>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</si>
  <si>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</si>
  <si>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</si>
  <si>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</si>
  <si>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</si>
  <si>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</si>
  <si>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</si>
  <si>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</si>
  <si>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</si>
  <si>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</si>
  <si>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</si>
  <si>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</si>
  <si>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</si>
  <si>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</si>
  <si>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</si>
  <si>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</si>
  <si>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</si>
  <si>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</si>
  <si>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</si>
  <si>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</si>
  <si>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</si>
  <si>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</si>
  <si>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</si>
  <si>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</si>
  <si>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</si>
  <si>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</si>
  <si>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</si>
  <si>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</si>
  <si>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</si>
  <si>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</si>
  <si>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</si>
  <si>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</si>
  <si>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</si>
  <si>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</si>
  <si>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</si>
  <si>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</si>
  <si>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</si>
  <si>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</si>
  <si>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</si>
  <si>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</si>
  <si>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</si>
  <si>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</si>
  <si>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</si>
  <si>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</si>
  <si>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</si>
  <si>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</si>
  <si>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</si>
  <si>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</si>
  <si>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</si>
  <si>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</si>
  <si>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</si>
  <si>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</si>
  <si>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</si>
  <si>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</si>
  <si>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</si>
  <si>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</si>
  <si>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</si>
  <si>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</si>
  <si>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</si>
  <si>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</si>
  <si>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</si>
  <si>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</si>
  <si>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</si>
  <si>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</si>
  <si>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</si>
  <si>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</si>
  <si>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</si>
  <si>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</si>
  <si>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</si>
  <si>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</si>
  <si>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</si>
  <si>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</si>
  <si>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</si>
  <si>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</si>
  <si>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</si>
  <si>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</si>
  <si>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</si>
  <si>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</si>
  <si>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</si>
  <si>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</si>
  <si>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</si>
  <si>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</si>
  <si>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</si>
  <si>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</si>
  <si>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</si>
  <si>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</si>
  <si>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</si>
  <si>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</si>
  <si>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</si>
  <si>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</si>
  <si>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</si>
  <si>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</si>
  <si>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</si>
  <si>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</si>
  <si>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</si>
  <si>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</si>
  <si>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</si>
  <si>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</si>
  <si>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</si>
  <si>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</si>
  <si>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</si>
  <si>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</si>
  <si>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</si>
  <si>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</si>
  <si>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</si>
  <si>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</si>
  <si>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</si>
  <si>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</si>
  <si>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</si>
  <si>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</si>
  <si>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</si>
  <si>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</si>
  <si>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</si>
  <si>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</si>
  <si>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</si>
  <si>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</si>
  <si>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</si>
  <si>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</si>
  <si>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</si>
  <si>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</si>
  <si>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</si>
  <si>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</si>
  <si>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</si>
  <si>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</si>
  <si>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</si>
  <si>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</si>
  <si>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</si>
  <si>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</si>
  <si>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</si>
  <si>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</si>
  <si>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</si>
  <si>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</si>
  <si>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</si>
  <si>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</si>
  <si>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</si>
  <si>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</si>
  <si>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</si>
  <si>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</si>
  <si>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</si>
  <si>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</si>
  <si>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</si>
  <si>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</si>
  <si>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</si>
  <si>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</si>
  <si>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</si>
  <si>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</si>
  <si>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</si>
  <si>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</si>
  <si>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</si>
  <si>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</si>
  <si>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</si>
  <si>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</si>
  <si>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</si>
  <si>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</si>
  <si>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</si>
  <si>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</si>
  <si>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</si>
  <si>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</si>
  <si>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</si>
  <si>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</si>
  <si>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</si>
  <si>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</si>
  <si>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</si>
  <si>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</si>
  <si>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</si>
  <si>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</si>
  <si>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</si>
  <si>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</si>
  <si>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</si>
  <si>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</si>
  <si>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</si>
  <si>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</si>
  <si>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3847 DUBROVNIK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</si>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</sst>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B1" sqref="B1:L29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f>+' Račun prihoda i rashoda'!G11</f>
        <v>2508290.1800000002</v>
      </c>
      <c r="H10" s="86">
        <v>5023262</v>
      </c>
      <c r="I10" s="86">
        <v>5023262</v>
      </c>
      <c r="J10" s="86">
        <v>2837811.55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2508290.1800000002</v>
      </c>
      <c r="H12" s="87">
        <f t="shared" ref="H12:J12" si="0">H10+H11</f>
        <v>5023262</v>
      </c>
      <c r="I12" s="87">
        <f t="shared" si="0"/>
        <v>5023262</v>
      </c>
      <c r="J12" s="87">
        <f t="shared" si="0"/>
        <v>2837811.55</v>
      </c>
      <c r="K12" s="88">
        <f>J12/G12*100</f>
        <v>113.13729059849047</v>
      </c>
      <c r="L12" s="88">
        <f>J12/I12*100</f>
        <v>56.493401100719012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2502470.27</v>
      </c>
      <c r="H13" s="86">
        <v>4804982</v>
      </c>
      <c r="I13" s="86">
        <v>4804982</v>
      </c>
      <c r="J13" s="86">
        <v>2837450.87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7193.37</v>
      </c>
      <c r="H14" s="86">
        <v>218280</v>
      </c>
      <c r="I14" s="86">
        <v>218280</v>
      </c>
      <c r="J14" s="86">
        <v>3010.3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2509663.64</v>
      </c>
      <c r="H15" s="87">
        <f t="shared" ref="H15:J15" si="1">H13+H14</f>
        <v>5023262</v>
      </c>
      <c r="I15" s="87">
        <f t="shared" si="1"/>
        <v>5023262</v>
      </c>
      <c r="J15" s="87">
        <f t="shared" si="1"/>
        <v>2840461.17</v>
      </c>
      <c r="K15" s="88">
        <f>J15/G15*100</f>
        <v>113.18095081458803</v>
      </c>
      <c r="L15" s="88">
        <f>J15/I15*100</f>
        <v>56.546148100576879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-1373.4599999999627</v>
      </c>
      <c r="H16" s="90">
        <f t="shared" ref="H16:J16" si="2">H12-H15</f>
        <v>0</v>
      </c>
      <c r="I16" s="90">
        <f t="shared" si="2"/>
        <v>0</v>
      </c>
      <c r="J16" s="90">
        <f t="shared" si="2"/>
        <v>-2649.6200000001118</v>
      </c>
      <c r="K16" s="88">
        <f>J16/G16*100</f>
        <v>192.91570194983353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47258.11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2612.7600000000002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44645.35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17074.32</v>
      </c>
      <c r="H24" s="86">
        <v>0</v>
      </c>
      <c r="I24" s="86">
        <v>0</v>
      </c>
      <c r="J24" s="86">
        <v>12773.91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-12773.91</v>
      </c>
      <c r="H25" s="86">
        <v>0</v>
      </c>
      <c r="I25" s="86">
        <v>0</v>
      </c>
      <c r="J25" s="86">
        <v>-10124.290000000001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4300.41</v>
      </c>
      <c r="H26" s="94">
        <f t="shared" ref="H26:J26" si="4">H24+H25</f>
        <v>0</v>
      </c>
      <c r="I26" s="94">
        <f t="shared" si="4"/>
        <v>0</v>
      </c>
      <c r="J26" s="94">
        <f t="shared" si="4"/>
        <v>2649.619999999999</v>
      </c>
      <c r="K26" s="93">
        <f>J26/G26*100</f>
        <v>61.613195020939834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2926.9500000000371</v>
      </c>
      <c r="H27" s="94">
        <f t="shared" ref="H27:J27" si="5">H16+H26</f>
        <v>0</v>
      </c>
      <c r="I27" s="94">
        <f t="shared" si="5"/>
        <v>0</v>
      </c>
      <c r="J27" s="94">
        <f t="shared" si="5"/>
        <v>-1.127773430198431E-10</v>
      </c>
      <c r="K27" s="93">
        <f>J27/G27*100</f>
        <v>-3.8530669474996726E-12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4"/>
  <sheetViews>
    <sheetView topLeftCell="A36" zoomScale="90" zoomScaleNormal="90" workbookViewId="0">
      <selection activeCell="B1" sqref="B1:L8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2508290.1800000002</v>
      </c>
      <c r="H10" s="65">
        <f>H11</f>
        <v>5023262</v>
      </c>
      <c r="I10" s="65">
        <f>I11</f>
        <v>5023262</v>
      </c>
      <c r="J10" s="65">
        <f>J11</f>
        <v>2837811.55</v>
      </c>
      <c r="K10" s="69">
        <f t="shared" ref="K10:K24" si="0">(J10*100)/G10</f>
        <v>113.13729059849048</v>
      </c>
      <c r="L10" s="69">
        <f t="shared" ref="L10:L24" si="1">(J10*100)/I10</f>
        <v>56.493401100719012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2508290.1800000002</v>
      </c>
      <c r="H11" s="65">
        <f>H12+H15+H18+H21</f>
        <v>5023262</v>
      </c>
      <c r="I11" s="65">
        <f>I12+I15+I18+I21</f>
        <v>5023262</v>
      </c>
      <c r="J11" s="65">
        <f>J12+J15+J18+J21</f>
        <v>2837811.55</v>
      </c>
      <c r="K11" s="65">
        <f t="shared" si="0"/>
        <v>113.13729059849048</v>
      </c>
      <c r="L11" s="65">
        <f t="shared" si="1"/>
        <v>56.493401100719012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0.75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0.75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0.75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333.91</v>
      </c>
      <c r="H18" s="65">
        <f t="shared" si="4"/>
        <v>700</v>
      </c>
      <c r="I18" s="65">
        <f t="shared" si="4"/>
        <v>700</v>
      </c>
      <c r="J18" s="65">
        <f t="shared" si="4"/>
        <v>365.29</v>
      </c>
      <c r="K18" s="65">
        <f t="shared" si="0"/>
        <v>109.39774190650175</v>
      </c>
      <c r="L18" s="65">
        <f t="shared" si="1"/>
        <v>52.184285714285714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333.91</v>
      </c>
      <c r="H19" s="65">
        <f t="shared" si="4"/>
        <v>700</v>
      </c>
      <c r="I19" s="65">
        <f t="shared" si="4"/>
        <v>700</v>
      </c>
      <c r="J19" s="65">
        <f t="shared" si="4"/>
        <v>365.29</v>
      </c>
      <c r="K19" s="65">
        <f t="shared" si="0"/>
        <v>109.39774190650175</v>
      </c>
      <c r="L19" s="65">
        <f t="shared" si="1"/>
        <v>52.184285714285714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333.91</v>
      </c>
      <c r="H20" s="66">
        <v>700</v>
      </c>
      <c r="I20" s="66">
        <v>700</v>
      </c>
      <c r="J20" s="66">
        <v>365.29</v>
      </c>
      <c r="K20" s="66">
        <f t="shared" si="0"/>
        <v>109.39774190650175</v>
      </c>
      <c r="L20" s="66">
        <f t="shared" si="1"/>
        <v>52.184285714285714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2507956.27</v>
      </c>
      <c r="H21" s="65">
        <f>H22</f>
        <v>5022562</v>
      </c>
      <c r="I21" s="65">
        <f>I22</f>
        <v>5022562</v>
      </c>
      <c r="J21" s="65">
        <f>J22</f>
        <v>2837445.51</v>
      </c>
      <c r="K21" s="65">
        <f t="shared" si="0"/>
        <v>113.13775857822273</v>
      </c>
      <c r="L21" s="65">
        <f t="shared" si="1"/>
        <v>56.493986734260325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2507956.27</v>
      </c>
      <c r="H22" s="65">
        <f>H23+H24</f>
        <v>5022562</v>
      </c>
      <c r="I22" s="65">
        <f>I23+I24</f>
        <v>5022562</v>
      </c>
      <c r="J22" s="65">
        <f>J23+J24</f>
        <v>2837445.51</v>
      </c>
      <c r="K22" s="65">
        <f t="shared" si="0"/>
        <v>113.13775857822273</v>
      </c>
      <c r="L22" s="65">
        <f t="shared" si="1"/>
        <v>56.493986734260325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2500762.9</v>
      </c>
      <c r="H23" s="66">
        <v>4804582</v>
      </c>
      <c r="I23" s="66">
        <v>4804582</v>
      </c>
      <c r="J23" s="66">
        <v>2834435.21</v>
      </c>
      <c r="K23" s="66">
        <f t="shared" si="0"/>
        <v>113.34282070483371</v>
      </c>
      <c r="L23" s="66">
        <f t="shared" si="1"/>
        <v>58.994418453051694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7193.37</v>
      </c>
      <c r="H24" s="66">
        <v>217980</v>
      </c>
      <c r="I24" s="66">
        <v>217980</v>
      </c>
      <c r="J24" s="66">
        <v>3010.3</v>
      </c>
      <c r="K24" s="66">
        <f t="shared" si="0"/>
        <v>41.848257492663386</v>
      </c>
      <c r="L24" s="66">
        <f t="shared" si="1"/>
        <v>1.3809982567208001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2509663.64</v>
      </c>
      <c r="H29" s="65">
        <f>H30+H74</f>
        <v>5023262</v>
      </c>
      <c r="I29" s="65">
        <f>I30+I74</f>
        <v>5023262</v>
      </c>
      <c r="J29" s="65">
        <f>J30+J74</f>
        <v>2840461.1699999995</v>
      </c>
      <c r="K29" s="70">
        <f t="shared" ref="K29:K60" si="5">(J29*100)/G29</f>
        <v>113.18095081458802</v>
      </c>
      <c r="L29" s="70">
        <f t="shared" ref="L29:L60" si="6">(J29*100)/I29</f>
        <v>56.546148100576865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2502470.27</v>
      </c>
      <c r="H30" s="65">
        <f>H31+H39+H68</f>
        <v>4804982</v>
      </c>
      <c r="I30" s="65">
        <f>I31+I39+I68</f>
        <v>4804982</v>
      </c>
      <c r="J30" s="65">
        <f>J31+J39+J68</f>
        <v>2837450.8699999996</v>
      </c>
      <c r="K30" s="65">
        <f t="shared" si="5"/>
        <v>113.38599718908947</v>
      </c>
      <c r="L30" s="65">
        <f t="shared" si="6"/>
        <v>59.052268458029594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1892239</v>
      </c>
      <c r="H31" s="65">
        <f>H32+H35+H37</f>
        <v>3594700</v>
      </c>
      <c r="I31" s="65">
        <f>I32+I35+I37</f>
        <v>3594700</v>
      </c>
      <c r="J31" s="65">
        <f>J32+J35+J37</f>
        <v>2154853.7799999998</v>
      </c>
      <c r="K31" s="65">
        <f t="shared" si="5"/>
        <v>113.87852063085053</v>
      </c>
      <c r="L31" s="65">
        <f t="shared" si="6"/>
        <v>59.945302250535505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1561776.87</v>
      </c>
      <c r="H32" s="65">
        <f>H33+H34</f>
        <v>2965268</v>
      </c>
      <c r="I32" s="65">
        <f>I33+I34</f>
        <v>2965268</v>
      </c>
      <c r="J32" s="65">
        <f>J33+J34</f>
        <v>1787368.75</v>
      </c>
      <c r="K32" s="65">
        <f t="shared" si="5"/>
        <v>114.44456531104855</v>
      </c>
      <c r="L32" s="65">
        <f t="shared" si="6"/>
        <v>60.276802973626666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1552221.85</v>
      </c>
      <c r="H33" s="66">
        <v>2946768</v>
      </c>
      <c r="I33" s="66">
        <v>2946768</v>
      </c>
      <c r="J33" s="66">
        <v>1772243.5</v>
      </c>
      <c r="K33" s="66">
        <f t="shared" si="5"/>
        <v>114.17462652004286</v>
      </c>
      <c r="L33" s="66">
        <f t="shared" si="6"/>
        <v>60.141941951317513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9555.02</v>
      </c>
      <c r="H34" s="66">
        <v>18500</v>
      </c>
      <c r="I34" s="66">
        <v>18500</v>
      </c>
      <c r="J34" s="66">
        <v>15125.25</v>
      </c>
      <c r="K34" s="66">
        <f t="shared" si="5"/>
        <v>158.29637195945168</v>
      </c>
      <c r="L34" s="66">
        <f t="shared" si="6"/>
        <v>81.758108108108104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72769.7</v>
      </c>
      <c r="H35" s="65">
        <f>H36</f>
        <v>140163</v>
      </c>
      <c r="I35" s="65">
        <f>I36</f>
        <v>140163</v>
      </c>
      <c r="J35" s="65">
        <f>J36</f>
        <v>72569.13</v>
      </c>
      <c r="K35" s="65">
        <f t="shared" si="5"/>
        <v>99.724377041543391</v>
      </c>
      <c r="L35" s="65">
        <f t="shared" si="6"/>
        <v>51.774812182958414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72769.7</v>
      </c>
      <c r="H36" s="66">
        <v>140163</v>
      </c>
      <c r="I36" s="66">
        <v>140163</v>
      </c>
      <c r="J36" s="66">
        <v>72569.13</v>
      </c>
      <c r="K36" s="66">
        <f t="shared" si="5"/>
        <v>99.724377041543391</v>
      </c>
      <c r="L36" s="66">
        <f t="shared" si="6"/>
        <v>51.774812182958414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257692.43</v>
      </c>
      <c r="H37" s="65">
        <f>H38</f>
        <v>489269</v>
      </c>
      <c r="I37" s="65">
        <f>I38</f>
        <v>489269</v>
      </c>
      <c r="J37" s="65">
        <f>J38</f>
        <v>294915.90000000002</v>
      </c>
      <c r="K37" s="65">
        <f t="shared" si="5"/>
        <v>114.44492180076847</v>
      </c>
      <c r="L37" s="65">
        <f t="shared" si="6"/>
        <v>60.27684157385815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257692.43</v>
      </c>
      <c r="H38" s="66">
        <v>489269</v>
      </c>
      <c r="I38" s="66">
        <v>489269</v>
      </c>
      <c r="J38" s="66">
        <v>294915.90000000002</v>
      </c>
      <c r="K38" s="66">
        <f t="shared" si="5"/>
        <v>114.44492180076847</v>
      </c>
      <c r="L38" s="66">
        <f t="shared" si="6"/>
        <v>60.27684157385815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G40+G45+G50+G60+G62</f>
        <v>608033.96</v>
      </c>
      <c r="H39" s="65">
        <f>H40+H45+H50+H60+H62</f>
        <v>1204424</v>
      </c>
      <c r="I39" s="65">
        <f>I40+I45+I50+I60+I62</f>
        <v>1204424</v>
      </c>
      <c r="J39" s="65">
        <f>J40+J45+J50+J60+J62</f>
        <v>680058.08000000007</v>
      </c>
      <c r="K39" s="65">
        <f t="shared" si="5"/>
        <v>111.84541073988697</v>
      </c>
      <c r="L39" s="65">
        <f t="shared" si="6"/>
        <v>56.463345134271648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47758.200000000004</v>
      </c>
      <c r="H40" s="65">
        <f>H41+H42+H43+H44</f>
        <v>113500</v>
      </c>
      <c r="I40" s="65">
        <f>I41+I42+I43+I44</f>
        <v>113500</v>
      </c>
      <c r="J40" s="65">
        <f>J41+J42+J43+J44</f>
        <v>53423.91</v>
      </c>
      <c r="K40" s="65">
        <f t="shared" si="5"/>
        <v>111.8633239946229</v>
      </c>
      <c r="L40" s="65">
        <f t="shared" si="6"/>
        <v>47.069524229074887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4000</v>
      </c>
      <c r="H41" s="66">
        <v>14500</v>
      </c>
      <c r="I41" s="66">
        <v>14500</v>
      </c>
      <c r="J41" s="66">
        <v>6332.9</v>
      </c>
      <c r="K41" s="66">
        <f t="shared" si="5"/>
        <v>158.32249999999999</v>
      </c>
      <c r="L41" s="66">
        <f t="shared" si="6"/>
        <v>43.675172413793106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42057.41</v>
      </c>
      <c r="H42" s="66">
        <v>92000</v>
      </c>
      <c r="I42" s="66">
        <v>92000</v>
      </c>
      <c r="J42" s="66">
        <v>45628.53</v>
      </c>
      <c r="K42" s="66">
        <f t="shared" si="5"/>
        <v>108.49106019605105</v>
      </c>
      <c r="L42" s="66">
        <f t="shared" si="6"/>
        <v>49.596228260869566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1034.25</v>
      </c>
      <c r="H43" s="66">
        <v>4000</v>
      </c>
      <c r="I43" s="66">
        <v>4000</v>
      </c>
      <c r="J43" s="66">
        <v>567.5</v>
      </c>
      <c r="K43" s="66">
        <f t="shared" si="5"/>
        <v>54.870679236161472</v>
      </c>
      <c r="L43" s="66">
        <f t="shared" si="6"/>
        <v>14.1875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666.54</v>
      </c>
      <c r="H44" s="66">
        <v>3000</v>
      </c>
      <c r="I44" s="66">
        <v>3000</v>
      </c>
      <c r="J44" s="66">
        <v>894.98</v>
      </c>
      <c r="K44" s="66">
        <f t="shared" si="5"/>
        <v>134.2725117772377</v>
      </c>
      <c r="L44" s="66">
        <f t="shared" si="6"/>
        <v>29.832666666666668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</f>
        <v>43075.83</v>
      </c>
      <c r="H45" s="65">
        <f>H46+H47+H48+H49</f>
        <v>100400</v>
      </c>
      <c r="I45" s="65">
        <f>I46+I47+I48+I49</f>
        <v>100400</v>
      </c>
      <c r="J45" s="65">
        <f>J46+J47+J48+J49</f>
        <v>34362.75</v>
      </c>
      <c r="K45" s="65">
        <f t="shared" si="5"/>
        <v>79.772693874964219</v>
      </c>
      <c r="L45" s="65">
        <f t="shared" si="6"/>
        <v>34.225846613545819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30590.06</v>
      </c>
      <c r="H46" s="66">
        <v>67400</v>
      </c>
      <c r="I46" s="66">
        <v>67400</v>
      </c>
      <c r="J46" s="66">
        <v>20888.7</v>
      </c>
      <c r="K46" s="66">
        <f t="shared" si="5"/>
        <v>68.285907252225073</v>
      </c>
      <c r="L46" s="66">
        <f t="shared" si="6"/>
        <v>30.99213649851632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9172.49</v>
      </c>
      <c r="H47" s="66">
        <v>26000</v>
      </c>
      <c r="I47" s="66">
        <v>26000</v>
      </c>
      <c r="J47" s="66">
        <v>11148.08</v>
      </c>
      <c r="K47" s="66">
        <f t="shared" si="5"/>
        <v>121.53820827278089</v>
      </c>
      <c r="L47" s="66">
        <f t="shared" si="6"/>
        <v>42.877230769230771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3204.28</v>
      </c>
      <c r="H48" s="66">
        <v>6000</v>
      </c>
      <c r="I48" s="66">
        <v>6000</v>
      </c>
      <c r="J48" s="66">
        <v>2215.4699999999998</v>
      </c>
      <c r="K48" s="66">
        <f t="shared" si="5"/>
        <v>69.140961464041837</v>
      </c>
      <c r="L48" s="66">
        <f t="shared" si="6"/>
        <v>36.924499999999995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109</v>
      </c>
      <c r="H49" s="66">
        <v>1000</v>
      </c>
      <c r="I49" s="66">
        <v>1000</v>
      </c>
      <c r="J49" s="66">
        <v>110.5</v>
      </c>
      <c r="K49" s="66">
        <f t="shared" si="5"/>
        <v>101.37614678899082</v>
      </c>
      <c r="L49" s="66">
        <f t="shared" si="6"/>
        <v>11.05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510697.86999999994</v>
      </c>
      <c r="H50" s="65">
        <f>H51+H52+H53+H54+H55+H56+H57+H58+H59</f>
        <v>971824</v>
      </c>
      <c r="I50" s="65">
        <f>I51+I52+I53+I54+I55+I56+I57+I58+I59</f>
        <v>971824</v>
      </c>
      <c r="J50" s="65">
        <f>J51+J52+J53+J54+J55+J56+J57+J58+J59</f>
        <v>583360.13</v>
      </c>
      <c r="K50" s="65">
        <f t="shared" si="5"/>
        <v>114.2280327113955</v>
      </c>
      <c r="L50" s="65">
        <f t="shared" si="6"/>
        <v>60.027343428439714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194451.11</v>
      </c>
      <c r="H51" s="66">
        <v>385000</v>
      </c>
      <c r="I51" s="66">
        <v>385000</v>
      </c>
      <c r="J51" s="66">
        <v>205558.06</v>
      </c>
      <c r="K51" s="66">
        <f t="shared" si="5"/>
        <v>105.71194990864285</v>
      </c>
      <c r="L51" s="66">
        <f t="shared" si="6"/>
        <v>53.391703896103898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4621.84</v>
      </c>
      <c r="H52" s="66">
        <v>6484</v>
      </c>
      <c r="I52" s="66">
        <v>6484</v>
      </c>
      <c r="J52" s="66">
        <v>5498.43</v>
      </c>
      <c r="K52" s="66">
        <f t="shared" si="5"/>
        <v>118.96625586346563</v>
      </c>
      <c r="L52" s="66">
        <f t="shared" si="6"/>
        <v>84.799969154842685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2115.2399999999998</v>
      </c>
      <c r="H53" s="66">
        <v>4000</v>
      </c>
      <c r="I53" s="66">
        <v>4000</v>
      </c>
      <c r="J53" s="66">
        <v>738.85</v>
      </c>
      <c r="K53" s="66">
        <f t="shared" si="5"/>
        <v>34.92984247650385</v>
      </c>
      <c r="L53" s="66">
        <f t="shared" si="6"/>
        <v>18.471250000000001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3497.39</v>
      </c>
      <c r="H54" s="66">
        <v>8000</v>
      </c>
      <c r="I54" s="66">
        <v>8000</v>
      </c>
      <c r="J54" s="66">
        <v>2052.16</v>
      </c>
      <c r="K54" s="66">
        <f t="shared" si="5"/>
        <v>58.676899059012577</v>
      </c>
      <c r="L54" s="66">
        <f t="shared" si="6"/>
        <v>25.652000000000001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5830.08</v>
      </c>
      <c r="H55" s="66">
        <v>13000</v>
      </c>
      <c r="I55" s="66">
        <v>13000</v>
      </c>
      <c r="J55" s="66">
        <v>5830.11</v>
      </c>
      <c r="K55" s="66">
        <f t="shared" si="5"/>
        <v>100.00051457269883</v>
      </c>
      <c r="L55" s="66">
        <f t="shared" si="6"/>
        <v>44.847000000000001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1561.16</v>
      </c>
      <c r="H56" s="66">
        <v>14840</v>
      </c>
      <c r="I56" s="66">
        <v>14840</v>
      </c>
      <c r="J56" s="66">
        <v>100</v>
      </c>
      <c r="K56" s="66">
        <f t="shared" si="5"/>
        <v>6.4054933510979009</v>
      </c>
      <c r="L56" s="66">
        <f t="shared" si="6"/>
        <v>0.67385444743935308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283708.75</v>
      </c>
      <c r="H57" s="66">
        <v>520000</v>
      </c>
      <c r="I57" s="66">
        <v>520000</v>
      </c>
      <c r="J57" s="66">
        <v>354500.27</v>
      </c>
      <c r="K57" s="66">
        <f t="shared" si="5"/>
        <v>124.95218071349579</v>
      </c>
      <c r="L57" s="66">
        <f t="shared" si="6"/>
        <v>68.173128846153844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248.5</v>
      </c>
      <c r="H58" s="66">
        <v>800</v>
      </c>
      <c r="I58" s="66">
        <v>800</v>
      </c>
      <c r="J58" s="66">
        <v>480.94</v>
      </c>
      <c r="K58" s="66">
        <f t="shared" si="5"/>
        <v>193.53722334004024</v>
      </c>
      <c r="L58" s="66">
        <f t="shared" si="6"/>
        <v>60.1175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14663.8</v>
      </c>
      <c r="H59" s="66">
        <v>19700</v>
      </c>
      <c r="I59" s="66">
        <v>19700</v>
      </c>
      <c r="J59" s="66">
        <v>8601.31</v>
      </c>
      <c r="K59" s="66">
        <f t="shared" si="5"/>
        <v>58.656760184945242</v>
      </c>
      <c r="L59" s="66">
        <f t="shared" si="6"/>
        <v>43.661472081218271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4370</v>
      </c>
      <c r="H60" s="65">
        <f>H61</f>
        <v>9500</v>
      </c>
      <c r="I60" s="65">
        <f>I61</f>
        <v>9500</v>
      </c>
      <c r="J60" s="65">
        <f>J61</f>
        <v>3423.14</v>
      </c>
      <c r="K60" s="65">
        <f t="shared" si="5"/>
        <v>78.33272311212815</v>
      </c>
      <c r="L60" s="65">
        <f t="shared" si="6"/>
        <v>36.033052631578947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4370</v>
      </c>
      <c r="H61" s="66">
        <v>9500</v>
      </c>
      <c r="I61" s="66">
        <v>9500</v>
      </c>
      <c r="J61" s="66">
        <v>3423.14</v>
      </c>
      <c r="K61" s="66">
        <f t="shared" ref="K61:K83" si="7">(J61*100)/G61</f>
        <v>78.33272311212815</v>
      </c>
      <c r="L61" s="66">
        <f t="shared" ref="L61:L83" si="8">(J61*100)/I61</f>
        <v>36.033052631578947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</f>
        <v>2132.06</v>
      </c>
      <c r="H62" s="65">
        <f>H63+H64+H65+H66+H67</f>
        <v>9200</v>
      </c>
      <c r="I62" s="65">
        <f>I63+I64+I65+I66+I67</f>
        <v>9200</v>
      </c>
      <c r="J62" s="65">
        <f>J63+J64+J65+J66+J67</f>
        <v>5488.15</v>
      </c>
      <c r="K62" s="65">
        <f t="shared" si="7"/>
        <v>257.41067324559344</v>
      </c>
      <c r="L62" s="65">
        <f t="shared" si="8"/>
        <v>59.653804347826089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1707.37</v>
      </c>
      <c r="H63" s="66">
        <v>0</v>
      </c>
      <c r="I63" s="66">
        <v>0</v>
      </c>
      <c r="J63" s="66">
        <v>2771.41</v>
      </c>
      <c r="K63" s="66">
        <f t="shared" si="7"/>
        <v>162.3204109244042</v>
      </c>
      <c r="L63" s="66" t="e">
        <f t="shared" si="8"/>
        <v>#DIV/0!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2200</v>
      </c>
      <c r="I64" s="66">
        <v>2200</v>
      </c>
      <c r="J64" s="66">
        <v>2526.7399999999998</v>
      </c>
      <c r="K64" s="66" t="e">
        <f t="shared" si="7"/>
        <v>#DIV/0!</v>
      </c>
      <c r="L64" s="66">
        <f t="shared" si="8"/>
        <v>114.85181818181817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0</v>
      </c>
      <c r="H65" s="66">
        <v>2000</v>
      </c>
      <c r="I65" s="66">
        <v>2000</v>
      </c>
      <c r="J65" s="66">
        <v>0</v>
      </c>
      <c r="K65" s="66" t="e">
        <f t="shared" si="7"/>
        <v>#DIV/0!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3000</v>
      </c>
      <c r="I66" s="66">
        <v>3000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142</v>
      </c>
      <c r="G67" s="66">
        <v>424.69</v>
      </c>
      <c r="H67" s="66">
        <v>2000</v>
      </c>
      <c r="I67" s="66">
        <v>2000</v>
      </c>
      <c r="J67" s="66">
        <v>190</v>
      </c>
      <c r="K67" s="66">
        <f t="shared" si="7"/>
        <v>44.738515152228686</v>
      </c>
      <c r="L67" s="66">
        <f t="shared" si="8"/>
        <v>9.5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2197.31</v>
      </c>
      <c r="H68" s="65">
        <f>H69+H71</f>
        <v>5858</v>
      </c>
      <c r="I68" s="65">
        <f>I69+I71</f>
        <v>5858</v>
      </c>
      <c r="J68" s="65">
        <f>J69+J71</f>
        <v>2539.0100000000002</v>
      </c>
      <c r="K68" s="65">
        <f t="shared" si="7"/>
        <v>115.55083260896279</v>
      </c>
      <c r="L68" s="65">
        <f t="shared" si="8"/>
        <v>43.342608398770913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365.59</v>
      </c>
      <c r="H69" s="65">
        <f>H70</f>
        <v>2758</v>
      </c>
      <c r="I69" s="65">
        <f>I70</f>
        <v>2758</v>
      </c>
      <c r="J69" s="65">
        <f>J70</f>
        <v>539.01</v>
      </c>
      <c r="K69" s="65">
        <f t="shared" si="7"/>
        <v>147.43565195984573</v>
      </c>
      <c r="L69" s="65">
        <f t="shared" si="8"/>
        <v>19.543509789702682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365.59</v>
      </c>
      <c r="H70" s="66">
        <v>2758</v>
      </c>
      <c r="I70" s="66">
        <v>2758</v>
      </c>
      <c r="J70" s="66">
        <v>539.01</v>
      </c>
      <c r="K70" s="66">
        <f t="shared" si="7"/>
        <v>147.43565195984573</v>
      </c>
      <c r="L70" s="66">
        <f t="shared" si="8"/>
        <v>19.543509789702682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1831.72</v>
      </c>
      <c r="H71" s="65">
        <f>H72+H73</f>
        <v>3100</v>
      </c>
      <c r="I71" s="65">
        <f>I72+I73</f>
        <v>3100</v>
      </c>
      <c r="J71" s="65">
        <f>J72+J73</f>
        <v>2000</v>
      </c>
      <c r="K71" s="65">
        <f t="shared" si="7"/>
        <v>109.18699364531697</v>
      </c>
      <c r="L71" s="65">
        <f t="shared" si="8"/>
        <v>64.516129032258064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1820</v>
      </c>
      <c r="H72" s="66">
        <v>3000</v>
      </c>
      <c r="I72" s="66">
        <v>3000</v>
      </c>
      <c r="J72" s="66">
        <v>2000</v>
      </c>
      <c r="K72" s="66">
        <f t="shared" si="7"/>
        <v>109.89010989010988</v>
      </c>
      <c r="L72" s="66">
        <f t="shared" si="8"/>
        <v>66.666666666666671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11.72</v>
      </c>
      <c r="H73" s="66">
        <v>100</v>
      </c>
      <c r="I73" s="66">
        <v>100</v>
      </c>
      <c r="J73" s="66">
        <v>0</v>
      </c>
      <c r="K73" s="66">
        <f t="shared" si="7"/>
        <v>0</v>
      </c>
      <c r="L73" s="66">
        <f t="shared" si="8"/>
        <v>0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G75+G81</f>
        <v>7193.3700000000008</v>
      </c>
      <c r="H74" s="65">
        <f>H75+H81</f>
        <v>218280</v>
      </c>
      <c r="I74" s="65">
        <f>I75+I81</f>
        <v>218280</v>
      </c>
      <c r="J74" s="65">
        <f>J75+J81</f>
        <v>3010.3</v>
      </c>
      <c r="K74" s="65">
        <f t="shared" si="7"/>
        <v>41.848257492663379</v>
      </c>
      <c r="L74" s="65">
        <f t="shared" si="8"/>
        <v>1.3791002382261315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G76+G79</f>
        <v>2260.61</v>
      </c>
      <c r="H75" s="65">
        <f>H76+H79</f>
        <v>18280</v>
      </c>
      <c r="I75" s="65">
        <f>I76+I79</f>
        <v>18280</v>
      </c>
      <c r="J75" s="65">
        <f>J76+J79</f>
        <v>3010.3</v>
      </c>
      <c r="K75" s="65">
        <f t="shared" si="7"/>
        <v>133.16317277195094</v>
      </c>
      <c r="L75" s="65">
        <f t="shared" si="8"/>
        <v>16.467724288840262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</f>
        <v>0</v>
      </c>
      <c r="H76" s="65">
        <f>H77+H78</f>
        <v>3900</v>
      </c>
      <c r="I76" s="65">
        <f>I77+I78</f>
        <v>3900</v>
      </c>
      <c r="J76" s="65">
        <f>J77+J78</f>
        <v>0</v>
      </c>
      <c r="K76" s="65" t="e">
        <f t="shared" si="7"/>
        <v>#DIV/0!</v>
      </c>
      <c r="L76" s="65">
        <f t="shared" si="8"/>
        <v>0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3600</v>
      </c>
      <c r="I77" s="66">
        <v>3600</v>
      </c>
      <c r="J77" s="66">
        <v>0</v>
      </c>
      <c r="K77" s="66" t="e">
        <f t="shared" si="7"/>
        <v>#DIV/0!</v>
      </c>
      <c r="L77" s="66">
        <f t="shared" si="8"/>
        <v>0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300</v>
      </c>
      <c r="I78" s="66">
        <v>300</v>
      </c>
      <c r="J78" s="66">
        <v>0</v>
      </c>
      <c r="K78" s="66" t="e">
        <f t="shared" si="7"/>
        <v>#DIV/0!</v>
      </c>
      <c r="L78" s="66">
        <f t="shared" si="8"/>
        <v>0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2260.61</v>
      </c>
      <c r="H79" s="65">
        <f>H80</f>
        <v>14380</v>
      </c>
      <c r="I79" s="65">
        <f>I80</f>
        <v>14380</v>
      </c>
      <c r="J79" s="65">
        <f>J80</f>
        <v>3010.3</v>
      </c>
      <c r="K79" s="65">
        <f t="shared" si="7"/>
        <v>133.16317277195094</v>
      </c>
      <c r="L79" s="65">
        <f t="shared" si="8"/>
        <v>20.933936022253128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2260.61</v>
      </c>
      <c r="H80" s="66">
        <v>14380</v>
      </c>
      <c r="I80" s="66">
        <v>14380</v>
      </c>
      <c r="J80" s="66">
        <v>3010.3</v>
      </c>
      <c r="K80" s="66">
        <f t="shared" si="7"/>
        <v>133.16317277195094</v>
      </c>
      <c r="L80" s="66">
        <f t="shared" si="8"/>
        <v>20.933936022253128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4932.76</v>
      </c>
      <c r="H81" s="65">
        <f t="shared" si="9"/>
        <v>200000</v>
      </c>
      <c r="I81" s="65">
        <f t="shared" si="9"/>
        <v>200000</v>
      </c>
      <c r="J81" s="65">
        <f t="shared" si="9"/>
        <v>0</v>
      </c>
      <c r="K81" s="65">
        <f t="shared" si="7"/>
        <v>0</v>
      </c>
      <c r="L81" s="65">
        <f t="shared" si="8"/>
        <v>0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4932.76</v>
      </c>
      <c r="H82" s="65">
        <f t="shared" si="9"/>
        <v>200000</v>
      </c>
      <c r="I82" s="65">
        <f t="shared" si="9"/>
        <v>200000</v>
      </c>
      <c r="J82" s="65">
        <f t="shared" si="9"/>
        <v>0</v>
      </c>
      <c r="K82" s="65">
        <f t="shared" si="7"/>
        <v>0</v>
      </c>
      <c r="L82" s="65">
        <f t="shared" si="8"/>
        <v>0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4932.76</v>
      </c>
      <c r="H83" s="66">
        <v>200000</v>
      </c>
      <c r="I83" s="66">
        <v>200000</v>
      </c>
      <c r="J83" s="66">
        <v>0</v>
      </c>
      <c r="K83" s="66">
        <f t="shared" si="7"/>
        <v>0</v>
      </c>
      <c r="L83" s="66">
        <f t="shared" si="8"/>
        <v>0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B1" sqref="B1:H2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2508290.1800000002</v>
      </c>
      <c r="D6" s="71">
        <f>D7+D9+D11+D13</f>
        <v>5023262</v>
      </c>
      <c r="E6" s="71">
        <f>E7+E9+E11+E13</f>
        <v>5023262</v>
      </c>
      <c r="F6" s="71">
        <f>F7+F9+F11+F13</f>
        <v>2837811.55</v>
      </c>
      <c r="G6" s="72">
        <f t="shared" ref="G6:G21" si="0">(F6*100)/C6</f>
        <v>113.13729059849048</v>
      </c>
      <c r="H6" s="72">
        <f t="shared" ref="H6:H21" si="1">(F6*100)/E6</f>
        <v>56.493401100719012</v>
      </c>
    </row>
    <row r="7" spans="1:8" x14ac:dyDescent="0.25">
      <c r="A7"/>
      <c r="B7" s="8" t="s">
        <v>183</v>
      </c>
      <c r="C7" s="71">
        <f>C8</f>
        <v>2507956.27</v>
      </c>
      <c r="D7" s="71">
        <f>D8</f>
        <v>5022562</v>
      </c>
      <c r="E7" s="71">
        <f>E8</f>
        <v>5022562</v>
      </c>
      <c r="F7" s="71">
        <f>F8</f>
        <v>2837445.51</v>
      </c>
      <c r="G7" s="72">
        <f t="shared" si="0"/>
        <v>113.13775857822273</v>
      </c>
      <c r="H7" s="72">
        <f t="shared" si="1"/>
        <v>56.493986734260325</v>
      </c>
    </row>
    <row r="8" spans="1:8" x14ac:dyDescent="0.25">
      <c r="A8"/>
      <c r="B8" s="16" t="s">
        <v>184</v>
      </c>
      <c r="C8" s="73">
        <f>+' Račun prihoda i rashoda'!G21</f>
        <v>2507956.27</v>
      </c>
      <c r="D8" s="73">
        <v>5022562</v>
      </c>
      <c r="E8" s="73">
        <v>5022562</v>
      </c>
      <c r="F8" s="74">
        <f>+' Račun prihoda i rashoda'!J22</f>
        <v>2837445.51</v>
      </c>
      <c r="G8" s="70">
        <f t="shared" si="0"/>
        <v>113.13775857822273</v>
      </c>
      <c r="H8" s="70">
        <f t="shared" si="1"/>
        <v>56.493986734260325</v>
      </c>
    </row>
    <row r="9" spans="1:8" x14ac:dyDescent="0.25">
      <c r="A9"/>
      <c r="B9" s="8" t="s">
        <v>185</v>
      </c>
      <c r="C9" s="71">
        <f>C10</f>
        <v>333.91</v>
      </c>
      <c r="D9" s="71">
        <f>D10</f>
        <v>700</v>
      </c>
      <c r="E9" s="71">
        <f>E10</f>
        <v>700</v>
      </c>
      <c r="F9" s="71">
        <f>F10</f>
        <v>365.29</v>
      </c>
      <c r="G9" s="72">
        <f t="shared" si="0"/>
        <v>109.39774190650175</v>
      </c>
      <c r="H9" s="72">
        <f t="shared" si="1"/>
        <v>52.184285714285714</v>
      </c>
    </row>
    <row r="10" spans="1:8" x14ac:dyDescent="0.25">
      <c r="A10"/>
      <c r="B10" s="16" t="s">
        <v>186</v>
      </c>
      <c r="C10" s="73">
        <f>+' Račun prihoda i rashoda'!G20</f>
        <v>333.91</v>
      </c>
      <c r="D10" s="73">
        <v>700</v>
      </c>
      <c r="E10" s="73">
        <v>700</v>
      </c>
      <c r="F10" s="74">
        <f>+' Račun prihoda i rashoda'!J20</f>
        <v>365.29</v>
      </c>
      <c r="G10" s="70">
        <f t="shared" si="0"/>
        <v>109.39774190650175</v>
      </c>
      <c r="H10" s="70">
        <f t="shared" si="1"/>
        <v>52.184285714285714</v>
      </c>
    </row>
    <row r="11" spans="1:8" x14ac:dyDescent="0.25">
      <c r="A11"/>
      <c r="B11" s="8" t="s">
        <v>187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0.75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188</v>
      </c>
      <c r="C12" s="73">
        <v>0</v>
      </c>
      <c r="D12" s="73">
        <v>0</v>
      </c>
      <c r="E12" s="73">
        <v>0</v>
      </c>
      <c r="F12" s="74">
        <v>0.75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189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190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2509663.64</v>
      </c>
      <c r="D15" s="75">
        <f>D16+D18+D20</f>
        <v>5023262</v>
      </c>
      <c r="E15" s="75">
        <f>E16+E18+E20</f>
        <v>5023262</v>
      </c>
      <c r="F15" s="75">
        <f>F16+F18+F20</f>
        <v>2840461.17</v>
      </c>
      <c r="G15" s="72">
        <f t="shared" si="0"/>
        <v>113.18095081458804</v>
      </c>
      <c r="H15" s="72">
        <f t="shared" si="1"/>
        <v>56.546148100576879</v>
      </c>
    </row>
    <row r="16" spans="1:8" x14ac:dyDescent="0.25">
      <c r="A16"/>
      <c r="B16" s="8" t="s">
        <v>183</v>
      </c>
      <c r="C16" s="75">
        <f>C17</f>
        <v>2507956.27</v>
      </c>
      <c r="D16" s="75">
        <f>D17</f>
        <v>5022562</v>
      </c>
      <c r="E16" s="75">
        <f>E17</f>
        <v>5022562</v>
      </c>
      <c r="F16" s="75">
        <f>F17</f>
        <v>2837445.51</v>
      </c>
      <c r="G16" s="72">
        <f t="shared" si="0"/>
        <v>113.13775857822273</v>
      </c>
      <c r="H16" s="72">
        <f t="shared" si="1"/>
        <v>56.493986734260325</v>
      </c>
    </row>
    <row r="17" spans="1:8" x14ac:dyDescent="0.25">
      <c r="A17"/>
      <c r="B17" s="16" t="s">
        <v>184</v>
      </c>
      <c r="C17" s="73">
        <v>2507956.27</v>
      </c>
      <c r="D17" s="73">
        <v>5022562</v>
      </c>
      <c r="E17" s="76">
        <v>5022562</v>
      </c>
      <c r="F17" s="74">
        <v>2837445.51</v>
      </c>
      <c r="G17" s="70">
        <f t="shared" si="0"/>
        <v>113.13775857822273</v>
      </c>
      <c r="H17" s="70">
        <f t="shared" si="1"/>
        <v>56.493986734260325</v>
      </c>
    </row>
    <row r="18" spans="1:8" x14ac:dyDescent="0.25">
      <c r="A18"/>
      <c r="B18" s="8" t="s">
        <v>185</v>
      </c>
      <c r="C18" s="75">
        <f>C19</f>
        <v>0</v>
      </c>
      <c r="D18" s="75">
        <f>D19</f>
        <v>700</v>
      </c>
      <c r="E18" s="75">
        <f>E19</f>
        <v>700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186</v>
      </c>
      <c r="C19" s="73">
        <v>0</v>
      </c>
      <c r="D19" s="73">
        <v>700</v>
      </c>
      <c r="E19" s="76">
        <v>700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189</v>
      </c>
      <c r="C20" s="75">
        <f>C21</f>
        <v>1707.37</v>
      </c>
      <c r="D20" s="75">
        <f>D21</f>
        <v>0</v>
      </c>
      <c r="E20" s="75">
        <f>E21</f>
        <v>0</v>
      </c>
      <c r="F20" s="75">
        <f>F21</f>
        <v>3015.66</v>
      </c>
      <c r="G20" s="72">
        <f t="shared" si="0"/>
        <v>176.62603887850906</v>
      </c>
      <c r="H20" s="72" t="e">
        <f t="shared" si="1"/>
        <v>#DIV/0!</v>
      </c>
    </row>
    <row r="21" spans="1:8" x14ac:dyDescent="0.25">
      <c r="A21"/>
      <c r="B21" s="16" t="s">
        <v>190</v>
      </c>
      <c r="C21" s="73">
        <v>1707.37</v>
      </c>
      <c r="D21" s="73">
        <v>0</v>
      </c>
      <c r="E21" s="76">
        <v>0</v>
      </c>
      <c r="F21" s="74">
        <v>3015.66</v>
      </c>
      <c r="G21" s="70">
        <f t="shared" si="0"/>
        <v>176.62603887850906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1" sqref="B1:H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2509663.64</v>
      </c>
      <c r="D6" s="75">
        <f t="shared" si="0"/>
        <v>5023262</v>
      </c>
      <c r="E6" s="75">
        <f t="shared" si="0"/>
        <v>5023262</v>
      </c>
      <c r="F6" s="75">
        <f t="shared" si="0"/>
        <v>2840461.17</v>
      </c>
      <c r="G6" s="70">
        <f>(F6*100)/C6</f>
        <v>113.18095081458804</v>
      </c>
      <c r="H6" s="70">
        <f>(F6*100)/E6</f>
        <v>56.546148100576879</v>
      </c>
    </row>
    <row r="7" spans="2:8" x14ac:dyDescent="0.25">
      <c r="B7" s="8" t="s">
        <v>191</v>
      </c>
      <c r="C7" s="75">
        <f t="shared" si="0"/>
        <v>2509663.64</v>
      </c>
      <c r="D7" s="75">
        <f t="shared" si="0"/>
        <v>5023262</v>
      </c>
      <c r="E7" s="75">
        <f t="shared" si="0"/>
        <v>5023262</v>
      </c>
      <c r="F7" s="75">
        <f t="shared" si="0"/>
        <v>2840461.17</v>
      </c>
      <c r="G7" s="70">
        <f>(F7*100)/C7</f>
        <v>113.18095081458804</v>
      </c>
      <c r="H7" s="70">
        <f>(F7*100)/E7</f>
        <v>56.546148100576879</v>
      </c>
    </row>
    <row r="8" spans="2:8" x14ac:dyDescent="0.25">
      <c r="B8" s="11" t="s">
        <v>192</v>
      </c>
      <c r="C8" s="73">
        <v>2509663.64</v>
      </c>
      <c r="D8" s="73">
        <v>5023262</v>
      </c>
      <c r="E8" s="73">
        <v>5023262</v>
      </c>
      <c r="F8" s="74">
        <v>2840461.17</v>
      </c>
      <c r="G8" s="70">
        <f>(F8*100)/C8</f>
        <v>113.18095081458804</v>
      </c>
      <c r="H8" s="70">
        <f>(F8*100)/E8</f>
        <v>56.546148100576879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8"/>
  <sheetViews>
    <sheetView tabSelected="1" topLeftCell="A79" zoomScale="115" zoomScaleNormal="115" workbookViewId="0">
      <selection sqref="A1:F112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7" width="9.140625" style="40"/>
    <col min="8" max="8" width="12.85546875" style="40" bestFit="1" customWidth="1"/>
    <col min="9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C13+C56+C101</f>
        <v>5022562</v>
      </c>
      <c r="D7" s="77">
        <f>D13+D56+D101</f>
        <v>5022562</v>
      </c>
      <c r="E7" s="77">
        <f>E13+E56+E101</f>
        <v>2837445.5099999993</v>
      </c>
      <c r="F7" s="77">
        <f>(E7*100)/D7</f>
        <v>56.493986734260311</v>
      </c>
    </row>
    <row r="8" spans="1:6" x14ac:dyDescent="0.2">
      <c r="A8" s="47" t="s">
        <v>80</v>
      </c>
      <c r="B8" s="46"/>
      <c r="C8" s="77">
        <f>C71+C75</f>
        <v>700</v>
      </c>
      <c r="D8" s="77">
        <f>D71+D75</f>
        <v>700</v>
      </c>
      <c r="E8" s="77">
        <f>E71+E75+E82+E84</f>
        <v>0</v>
      </c>
      <c r="F8" s="77">
        <f>(E8*100)/D8</f>
        <v>0</v>
      </c>
    </row>
    <row r="9" spans="1:6" x14ac:dyDescent="0.2">
      <c r="A9" s="47" t="s">
        <v>198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199</v>
      </c>
      <c r="B10" s="46"/>
      <c r="C10" s="77">
        <f>C89</f>
        <v>0</v>
      </c>
      <c r="D10" s="77">
        <f>D89</f>
        <v>0</v>
      </c>
      <c r="E10" s="77">
        <f>E89</f>
        <v>3015.66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">
      <c r="A13" s="49" t="s">
        <v>78</v>
      </c>
      <c r="B13" s="50" t="s">
        <v>79</v>
      </c>
      <c r="C13" s="80">
        <f>C14+C22+C50</f>
        <v>4804582</v>
      </c>
      <c r="D13" s="80">
        <f>D14+D22+D50</f>
        <v>4804582</v>
      </c>
      <c r="E13" s="80">
        <f>E14+E22+E50</f>
        <v>2834435.2099999995</v>
      </c>
      <c r="F13" s="81">
        <f>(E13*100)/D13</f>
        <v>58.994418453051679</v>
      </c>
    </row>
    <row r="14" spans="1:6" x14ac:dyDescent="0.2">
      <c r="A14" s="51" t="s">
        <v>80</v>
      </c>
      <c r="B14" s="52" t="s">
        <v>81</v>
      </c>
      <c r="C14" s="82">
        <f>C15+C18+C20</f>
        <v>3594700</v>
      </c>
      <c r="D14" s="82">
        <f>D15+D18+D20</f>
        <v>3594700</v>
      </c>
      <c r="E14" s="82">
        <f>E15+E18+E20</f>
        <v>2154853.7799999998</v>
      </c>
      <c r="F14" s="81">
        <f>(E14*100)/D14</f>
        <v>59.945302250535505</v>
      </c>
    </row>
    <row r="15" spans="1:6" x14ac:dyDescent="0.2">
      <c r="A15" s="53" t="s">
        <v>82</v>
      </c>
      <c r="B15" s="54" t="s">
        <v>83</v>
      </c>
      <c r="C15" s="83">
        <f>C16+C17</f>
        <v>2965268</v>
      </c>
      <c r="D15" s="83">
        <f>D16+D17</f>
        <v>2965268</v>
      </c>
      <c r="E15" s="83">
        <f>E16+E17</f>
        <v>1787368.75</v>
      </c>
      <c r="F15" s="83">
        <f>(E15*100)/D15</f>
        <v>60.276802973626666</v>
      </c>
    </row>
    <row r="16" spans="1:6" x14ac:dyDescent="0.2">
      <c r="A16" s="55" t="s">
        <v>84</v>
      </c>
      <c r="B16" s="56" t="s">
        <v>85</v>
      </c>
      <c r="C16" s="84">
        <v>2946768</v>
      </c>
      <c r="D16" s="84">
        <v>2946768</v>
      </c>
      <c r="E16" s="84">
        <v>1772243.5</v>
      </c>
      <c r="F16" s="84"/>
    </row>
    <row r="17" spans="1:6" x14ac:dyDescent="0.2">
      <c r="A17" s="55" t="s">
        <v>86</v>
      </c>
      <c r="B17" s="56" t="s">
        <v>87</v>
      </c>
      <c r="C17" s="84">
        <v>18500</v>
      </c>
      <c r="D17" s="84">
        <v>18500</v>
      </c>
      <c r="E17" s="84">
        <v>15125.25</v>
      </c>
      <c r="F17" s="84"/>
    </row>
    <row r="18" spans="1:6" x14ac:dyDescent="0.2">
      <c r="A18" s="53" t="s">
        <v>88</v>
      </c>
      <c r="B18" s="54" t="s">
        <v>89</v>
      </c>
      <c r="C18" s="83">
        <f>C19</f>
        <v>140163</v>
      </c>
      <c r="D18" s="83">
        <f>D19</f>
        <v>140163</v>
      </c>
      <c r="E18" s="83">
        <f>E19</f>
        <v>72569.13</v>
      </c>
      <c r="F18" s="83">
        <f>(E18*100)/D18</f>
        <v>51.774812182958414</v>
      </c>
    </row>
    <row r="19" spans="1:6" x14ac:dyDescent="0.2">
      <c r="A19" s="55" t="s">
        <v>90</v>
      </c>
      <c r="B19" s="56" t="s">
        <v>89</v>
      </c>
      <c r="C19" s="84">
        <v>140163</v>
      </c>
      <c r="D19" s="84">
        <v>140163</v>
      </c>
      <c r="E19" s="84">
        <v>72569.13</v>
      </c>
      <c r="F19" s="84"/>
    </row>
    <row r="20" spans="1:6" x14ac:dyDescent="0.2">
      <c r="A20" s="53" t="s">
        <v>91</v>
      </c>
      <c r="B20" s="54" t="s">
        <v>92</v>
      </c>
      <c r="C20" s="83">
        <f>C21</f>
        <v>489269</v>
      </c>
      <c r="D20" s="83">
        <f>D21</f>
        <v>489269</v>
      </c>
      <c r="E20" s="83">
        <f>E21</f>
        <v>294915.90000000002</v>
      </c>
      <c r="F20" s="83">
        <f>(E20*100)/D20</f>
        <v>60.27684157385815</v>
      </c>
    </row>
    <row r="21" spans="1:6" x14ac:dyDescent="0.2">
      <c r="A21" s="55" t="s">
        <v>93</v>
      </c>
      <c r="B21" s="56" t="s">
        <v>94</v>
      </c>
      <c r="C21" s="84">
        <v>489269</v>
      </c>
      <c r="D21" s="84">
        <v>489269</v>
      </c>
      <c r="E21" s="84">
        <v>294915.90000000002</v>
      </c>
      <c r="F21" s="84"/>
    </row>
    <row r="22" spans="1:6" x14ac:dyDescent="0.2">
      <c r="A22" s="51" t="s">
        <v>95</v>
      </c>
      <c r="B22" s="52" t="s">
        <v>96</v>
      </c>
      <c r="C22" s="82">
        <f>C23+C28+C33+C43+C45</f>
        <v>1204024</v>
      </c>
      <c r="D22" s="82">
        <f>D23+D28+D33+D43+D45</f>
        <v>1204024</v>
      </c>
      <c r="E22" s="82">
        <f>E23+E28+E33+E43+E45</f>
        <v>677042.42</v>
      </c>
      <c r="F22" s="81">
        <f>(E22*100)/D22</f>
        <v>56.23163823976931</v>
      </c>
    </row>
    <row r="23" spans="1:6" x14ac:dyDescent="0.2">
      <c r="A23" s="53" t="s">
        <v>97</v>
      </c>
      <c r="B23" s="54" t="s">
        <v>98</v>
      </c>
      <c r="C23" s="83">
        <f>C24+C25+C26+C27</f>
        <v>113500</v>
      </c>
      <c r="D23" s="83">
        <f>D24+D25+D26+D27</f>
        <v>113500</v>
      </c>
      <c r="E23" s="83">
        <f>E24+E25+E26+E27</f>
        <v>53423.91</v>
      </c>
      <c r="F23" s="83">
        <f>(E23*100)/D23</f>
        <v>47.069524229074887</v>
      </c>
    </row>
    <row r="24" spans="1:6" x14ac:dyDescent="0.2">
      <c r="A24" s="55" t="s">
        <v>99</v>
      </c>
      <c r="B24" s="56" t="s">
        <v>100</v>
      </c>
      <c r="C24" s="84">
        <v>14500</v>
      </c>
      <c r="D24" s="84">
        <v>14500</v>
      </c>
      <c r="E24" s="84">
        <v>6332.9</v>
      </c>
      <c r="F24" s="84"/>
    </row>
    <row r="25" spans="1:6" ht="25.5" x14ac:dyDescent="0.2">
      <c r="A25" s="55" t="s">
        <v>101</v>
      </c>
      <c r="B25" s="56" t="s">
        <v>102</v>
      </c>
      <c r="C25" s="84">
        <v>92000</v>
      </c>
      <c r="D25" s="84">
        <v>92000</v>
      </c>
      <c r="E25" s="84">
        <v>45628.53</v>
      </c>
      <c r="F25" s="84"/>
    </row>
    <row r="26" spans="1:6" x14ac:dyDescent="0.2">
      <c r="A26" s="55" t="s">
        <v>103</v>
      </c>
      <c r="B26" s="56" t="s">
        <v>104</v>
      </c>
      <c r="C26" s="84">
        <v>4000</v>
      </c>
      <c r="D26" s="84">
        <v>4000</v>
      </c>
      <c r="E26" s="84">
        <v>567.5</v>
      </c>
      <c r="F26" s="84"/>
    </row>
    <row r="27" spans="1:6" x14ac:dyDescent="0.2">
      <c r="A27" s="55" t="s">
        <v>105</v>
      </c>
      <c r="B27" s="56" t="s">
        <v>106</v>
      </c>
      <c r="C27" s="84">
        <v>3000</v>
      </c>
      <c r="D27" s="84">
        <v>3000</v>
      </c>
      <c r="E27" s="84">
        <v>894.98</v>
      </c>
      <c r="F27" s="84"/>
    </row>
    <row r="28" spans="1:6" x14ac:dyDescent="0.2">
      <c r="A28" s="53" t="s">
        <v>107</v>
      </c>
      <c r="B28" s="54" t="s">
        <v>108</v>
      </c>
      <c r="C28" s="83">
        <f>C29+C30+C31+C32</f>
        <v>100000</v>
      </c>
      <c r="D28" s="83">
        <f>D29+D30+D31+D32</f>
        <v>100000</v>
      </c>
      <c r="E28" s="83">
        <f>E29+E30+E31+E32</f>
        <v>34118.5</v>
      </c>
      <c r="F28" s="83">
        <f>(E28*100)/D28</f>
        <v>34.118499999999997</v>
      </c>
    </row>
    <row r="29" spans="1:6" x14ac:dyDescent="0.2">
      <c r="A29" s="55" t="s">
        <v>109</v>
      </c>
      <c r="B29" s="56" t="s">
        <v>110</v>
      </c>
      <c r="C29" s="84">
        <v>67000</v>
      </c>
      <c r="D29" s="84">
        <v>67000</v>
      </c>
      <c r="E29" s="84">
        <v>20644.45</v>
      </c>
      <c r="F29" s="84"/>
    </row>
    <row r="30" spans="1:6" x14ac:dyDescent="0.2">
      <c r="A30" s="55" t="s">
        <v>111</v>
      </c>
      <c r="B30" s="56" t="s">
        <v>112</v>
      </c>
      <c r="C30" s="84">
        <v>26000</v>
      </c>
      <c r="D30" s="84">
        <v>26000</v>
      </c>
      <c r="E30" s="84">
        <v>11148.08</v>
      </c>
      <c r="F30" s="84"/>
    </row>
    <row r="31" spans="1:6" x14ac:dyDescent="0.2">
      <c r="A31" s="55" t="s">
        <v>113</v>
      </c>
      <c r="B31" s="56" t="s">
        <v>114</v>
      </c>
      <c r="C31" s="84">
        <v>6000</v>
      </c>
      <c r="D31" s="84">
        <v>6000</v>
      </c>
      <c r="E31" s="84">
        <v>2215.4699999999998</v>
      </c>
      <c r="F31" s="84"/>
    </row>
    <row r="32" spans="1:6" x14ac:dyDescent="0.2">
      <c r="A32" s="55" t="s">
        <v>115</v>
      </c>
      <c r="B32" s="56" t="s">
        <v>116</v>
      </c>
      <c r="C32" s="84">
        <v>1000</v>
      </c>
      <c r="D32" s="84">
        <v>1000</v>
      </c>
      <c r="E32" s="84">
        <v>110.5</v>
      </c>
      <c r="F32" s="84"/>
    </row>
    <row r="33" spans="1:6" x14ac:dyDescent="0.2">
      <c r="A33" s="53" t="s">
        <v>117</v>
      </c>
      <c r="B33" s="54" t="s">
        <v>118</v>
      </c>
      <c r="C33" s="83">
        <f>C34+C35+C36+C37+C38+C39+C40+C41+C42</f>
        <v>971824</v>
      </c>
      <c r="D33" s="83">
        <f>D34+D35+D36+D37+D38+D39+D40+D41+D42</f>
        <v>971824</v>
      </c>
      <c r="E33" s="83">
        <f>E34+E35+E36+E37+E38+E39+E40+E41+E42</f>
        <v>583360.13</v>
      </c>
      <c r="F33" s="83">
        <f>(E33*100)/D33</f>
        <v>60.027343428439714</v>
      </c>
    </row>
    <row r="34" spans="1:6" x14ac:dyDescent="0.2">
      <c r="A34" s="55" t="s">
        <v>119</v>
      </c>
      <c r="B34" s="56" t="s">
        <v>120</v>
      </c>
      <c r="C34" s="84">
        <v>385000</v>
      </c>
      <c r="D34" s="84">
        <v>385000</v>
      </c>
      <c r="E34" s="84">
        <v>205558.06</v>
      </c>
      <c r="F34" s="84"/>
    </row>
    <row r="35" spans="1:6" x14ac:dyDescent="0.2">
      <c r="A35" s="55" t="s">
        <v>121</v>
      </c>
      <c r="B35" s="56" t="s">
        <v>122</v>
      </c>
      <c r="C35" s="84">
        <v>6484</v>
      </c>
      <c r="D35" s="84">
        <v>6484</v>
      </c>
      <c r="E35" s="84">
        <v>5498.43</v>
      </c>
      <c r="F35" s="84"/>
    </row>
    <row r="36" spans="1:6" x14ac:dyDescent="0.2">
      <c r="A36" s="55" t="s">
        <v>123</v>
      </c>
      <c r="B36" s="56" t="s">
        <v>124</v>
      </c>
      <c r="C36" s="84">
        <v>4000</v>
      </c>
      <c r="D36" s="84">
        <v>4000</v>
      </c>
      <c r="E36" s="84">
        <v>738.85</v>
      </c>
      <c r="F36" s="84"/>
    </row>
    <row r="37" spans="1:6" x14ac:dyDescent="0.2">
      <c r="A37" s="55" t="s">
        <v>125</v>
      </c>
      <c r="B37" s="56" t="s">
        <v>126</v>
      </c>
      <c r="C37" s="84">
        <v>8000</v>
      </c>
      <c r="D37" s="84">
        <v>8000</v>
      </c>
      <c r="E37" s="84">
        <v>2052.16</v>
      </c>
      <c r="F37" s="84"/>
    </row>
    <row r="38" spans="1:6" x14ac:dyDescent="0.2">
      <c r="A38" s="55" t="s">
        <v>127</v>
      </c>
      <c r="B38" s="56" t="s">
        <v>128</v>
      </c>
      <c r="C38" s="84">
        <v>13000</v>
      </c>
      <c r="D38" s="84">
        <v>13000</v>
      </c>
      <c r="E38" s="84">
        <v>5830.11</v>
      </c>
      <c r="F38" s="84"/>
    </row>
    <row r="39" spans="1:6" x14ac:dyDescent="0.2">
      <c r="A39" s="55" t="s">
        <v>129</v>
      </c>
      <c r="B39" s="56" t="s">
        <v>130</v>
      </c>
      <c r="C39" s="84">
        <v>14840</v>
      </c>
      <c r="D39" s="84">
        <v>14840</v>
      </c>
      <c r="E39" s="84">
        <v>100</v>
      </c>
      <c r="F39" s="84"/>
    </row>
    <row r="40" spans="1:6" x14ac:dyDescent="0.2">
      <c r="A40" s="55" t="s">
        <v>131</v>
      </c>
      <c r="B40" s="56" t="s">
        <v>132</v>
      </c>
      <c r="C40" s="84">
        <v>520000</v>
      </c>
      <c r="D40" s="84">
        <v>520000</v>
      </c>
      <c r="E40" s="84">
        <v>354500.27</v>
      </c>
      <c r="F40" s="84"/>
    </row>
    <row r="41" spans="1:6" x14ac:dyDescent="0.2">
      <c r="A41" s="55" t="s">
        <v>133</v>
      </c>
      <c r="B41" s="56" t="s">
        <v>134</v>
      </c>
      <c r="C41" s="84">
        <v>800</v>
      </c>
      <c r="D41" s="84">
        <v>800</v>
      </c>
      <c r="E41" s="84">
        <v>480.94</v>
      </c>
      <c r="F41" s="84"/>
    </row>
    <row r="42" spans="1:6" x14ac:dyDescent="0.2">
      <c r="A42" s="55" t="s">
        <v>135</v>
      </c>
      <c r="B42" s="56" t="s">
        <v>136</v>
      </c>
      <c r="C42" s="84">
        <v>19700</v>
      </c>
      <c r="D42" s="84">
        <v>19700</v>
      </c>
      <c r="E42" s="84">
        <v>8601.31</v>
      </c>
      <c r="F42" s="84"/>
    </row>
    <row r="43" spans="1:6" x14ac:dyDescent="0.2">
      <c r="A43" s="53" t="s">
        <v>137</v>
      </c>
      <c r="B43" s="54" t="s">
        <v>138</v>
      </c>
      <c r="C43" s="83">
        <f>C44</f>
        <v>9500</v>
      </c>
      <c r="D43" s="83">
        <f>D44</f>
        <v>9500</v>
      </c>
      <c r="E43" s="83">
        <f>E44</f>
        <v>3423.14</v>
      </c>
      <c r="F43" s="83">
        <f>(E43*100)/D43</f>
        <v>36.033052631578947</v>
      </c>
    </row>
    <row r="44" spans="1:6" ht="25.5" x14ac:dyDescent="0.2">
      <c r="A44" s="55" t="s">
        <v>139</v>
      </c>
      <c r="B44" s="56" t="s">
        <v>140</v>
      </c>
      <c r="C44" s="84">
        <v>9500</v>
      </c>
      <c r="D44" s="84">
        <v>9500</v>
      </c>
      <c r="E44" s="84">
        <v>3423.14</v>
      </c>
      <c r="F44" s="84"/>
    </row>
    <row r="45" spans="1:6" x14ac:dyDescent="0.2">
      <c r="A45" s="53" t="s">
        <v>141</v>
      </c>
      <c r="B45" s="54" t="s">
        <v>142</v>
      </c>
      <c r="C45" s="83">
        <f>C46+C47+C48+C49</f>
        <v>9200</v>
      </c>
      <c r="D45" s="83">
        <f>D46+D47+D48+D49</f>
        <v>9200</v>
      </c>
      <c r="E45" s="83">
        <f>E46+E47+E48+E49</f>
        <v>2716.74</v>
      </c>
      <c r="F45" s="83">
        <f>(E45*100)/D45</f>
        <v>29.529782608695651</v>
      </c>
    </row>
    <row r="46" spans="1:6" x14ac:dyDescent="0.2">
      <c r="A46" s="55" t="s">
        <v>145</v>
      </c>
      <c r="B46" s="56" t="s">
        <v>146</v>
      </c>
      <c r="C46" s="84">
        <v>2200</v>
      </c>
      <c r="D46" s="84">
        <v>2200</v>
      </c>
      <c r="E46" s="84">
        <v>2526.7399999999998</v>
      </c>
      <c r="F46" s="84"/>
    </row>
    <row r="47" spans="1:6" x14ac:dyDescent="0.2">
      <c r="A47" s="55" t="s">
        <v>147</v>
      </c>
      <c r="B47" s="56" t="s">
        <v>148</v>
      </c>
      <c r="C47" s="84">
        <v>2000</v>
      </c>
      <c r="D47" s="84">
        <v>2000</v>
      </c>
      <c r="E47" s="84">
        <v>0</v>
      </c>
      <c r="F47" s="84"/>
    </row>
    <row r="48" spans="1:6" x14ac:dyDescent="0.2">
      <c r="A48" s="55" t="s">
        <v>149</v>
      </c>
      <c r="B48" s="56" t="s">
        <v>150</v>
      </c>
      <c r="C48" s="84">
        <v>3000</v>
      </c>
      <c r="D48" s="84">
        <v>3000</v>
      </c>
      <c r="E48" s="84">
        <v>0</v>
      </c>
      <c r="F48" s="84"/>
    </row>
    <row r="49" spans="1:6" x14ac:dyDescent="0.2">
      <c r="A49" s="55" t="s">
        <v>151</v>
      </c>
      <c r="B49" s="56" t="s">
        <v>142</v>
      </c>
      <c r="C49" s="84">
        <v>2000</v>
      </c>
      <c r="D49" s="84">
        <v>2000</v>
      </c>
      <c r="E49" s="84">
        <v>190</v>
      </c>
      <c r="F49" s="84"/>
    </row>
    <row r="50" spans="1:6" x14ac:dyDescent="0.2">
      <c r="A50" s="51" t="s">
        <v>152</v>
      </c>
      <c r="B50" s="52" t="s">
        <v>153</v>
      </c>
      <c r="C50" s="82">
        <f>C51+C53</f>
        <v>5858</v>
      </c>
      <c r="D50" s="82">
        <f>D51+D53</f>
        <v>5858</v>
      </c>
      <c r="E50" s="82">
        <f>E51+E53</f>
        <v>2539.0100000000002</v>
      </c>
      <c r="F50" s="81">
        <f>(E50*100)/D50</f>
        <v>43.342608398770913</v>
      </c>
    </row>
    <row r="51" spans="1:6" x14ac:dyDescent="0.2">
      <c r="A51" s="53" t="s">
        <v>154</v>
      </c>
      <c r="B51" s="54" t="s">
        <v>155</v>
      </c>
      <c r="C51" s="83">
        <f>C52</f>
        <v>2758</v>
      </c>
      <c r="D51" s="83">
        <f>D52</f>
        <v>2758</v>
      </c>
      <c r="E51" s="83">
        <f>E52</f>
        <v>539.01</v>
      </c>
      <c r="F51" s="83">
        <f>(E51*100)/D51</f>
        <v>19.543509789702682</v>
      </c>
    </row>
    <row r="52" spans="1:6" ht="25.5" x14ac:dyDescent="0.2">
      <c r="A52" s="55" t="s">
        <v>156</v>
      </c>
      <c r="B52" s="56" t="s">
        <v>157</v>
      </c>
      <c r="C52" s="84">
        <v>2758</v>
      </c>
      <c r="D52" s="84">
        <v>2758</v>
      </c>
      <c r="E52" s="84">
        <v>539.01</v>
      </c>
      <c r="F52" s="84"/>
    </row>
    <row r="53" spans="1:6" x14ac:dyDescent="0.2">
      <c r="A53" s="53" t="s">
        <v>158</v>
      </c>
      <c r="B53" s="54" t="s">
        <v>159</v>
      </c>
      <c r="C53" s="83">
        <f>C54+C55</f>
        <v>3100</v>
      </c>
      <c r="D53" s="83">
        <f>D54+D55</f>
        <v>3100</v>
      </c>
      <c r="E53" s="83">
        <f>E54+E55</f>
        <v>2000</v>
      </c>
      <c r="F53" s="83">
        <f>(E53*100)/D53</f>
        <v>64.516129032258064</v>
      </c>
    </row>
    <row r="54" spans="1:6" x14ac:dyDescent="0.2">
      <c r="A54" s="55" t="s">
        <v>160</v>
      </c>
      <c r="B54" s="56" t="s">
        <v>161</v>
      </c>
      <c r="C54" s="84">
        <v>3000</v>
      </c>
      <c r="D54" s="84">
        <v>3000</v>
      </c>
      <c r="E54" s="84">
        <v>2000</v>
      </c>
      <c r="F54" s="84"/>
    </row>
    <row r="55" spans="1:6" x14ac:dyDescent="0.2">
      <c r="A55" s="55" t="s">
        <v>162</v>
      </c>
      <c r="B55" s="56" t="s">
        <v>163</v>
      </c>
      <c r="C55" s="84">
        <v>100</v>
      </c>
      <c r="D55" s="84">
        <v>100</v>
      </c>
      <c r="E55" s="84">
        <v>0</v>
      </c>
      <c r="F55" s="84"/>
    </row>
    <row r="56" spans="1:6" x14ac:dyDescent="0.2">
      <c r="A56" s="49" t="s">
        <v>164</v>
      </c>
      <c r="B56" s="50" t="s">
        <v>165</v>
      </c>
      <c r="C56" s="80">
        <f>C57+C62</f>
        <v>217980</v>
      </c>
      <c r="D56" s="80">
        <f>D57+D62</f>
        <v>217980</v>
      </c>
      <c r="E56" s="80">
        <f>E57+E62</f>
        <v>3010.3</v>
      </c>
      <c r="F56" s="81">
        <f>(E56*100)/D56</f>
        <v>1.3809982567208001</v>
      </c>
    </row>
    <row r="57" spans="1:6" x14ac:dyDescent="0.2">
      <c r="A57" s="51" t="s">
        <v>166</v>
      </c>
      <c r="B57" s="52" t="s">
        <v>167</v>
      </c>
      <c r="C57" s="82">
        <f>C58+C60</f>
        <v>17980</v>
      </c>
      <c r="D57" s="82">
        <f>D58+D60</f>
        <v>17980</v>
      </c>
      <c r="E57" s="82">
        <f>E58+E60</f>
        <v>3010.3</v>
      </c>
      <c r="F57" s="81">
        <f>(E58*100)/D58</f>
        <v>0</v>
      </c>
    </row>
    <row r="58" spans="1:6" x14ac:dyDescent="0.2">
      <c r="A58" s="53" t="s">
        <v>168</v>
      </c>
      <c r="B58" s="54" t="s">
        <v>169</v>
      </c>
      <c r="C58" s="83">
        <f>C59</f>
        <v>3600</v>
      </c>
      <c r="D58" s="83">
        <f>D59</f>
        <v>3600</v>
      </c>
      <c r="E58" s="83">
        <f>E59</f>
        <v>0</v>
      </c>
      <c r="F58" s="83">
        <f>(E59*100)/D59</f>
        <v>0</v>
      </c>
    </row>
    <row r="59" spans="1:6" x14ac:dyDescent="0.2">
      <c r="A59" s="55" t="s">
        <v>170</v>
      </c>
      <c r="B59" s="56" t="s">
        <v>171</v>
      </c>
      <c r="C59" s="84">
        <v>3600</v>
      </c>
      <c r="D59" s="84">
        <v>3600</v>
      </c>
      <c r="E59" s="84">
        <v>0</v>
      </c>
      <c r="F59" s="84"/>
    </row>
    <row r="60" spans="1:6" x14ac:dyDescent="0.2">
      <c r="A60" s="53" t="s">
        <v>174</v>
      </c>
      <c r="B60" s="54" t="s">
        <v>175</v>
      </c>
      <c r="C60" s="83">
        <f>C61</f>
        <v>14380</v>
      </c>
      <c r="D60" s="83">
        <f>D61</f>
        <v>14380</v>
      </c>
      <c r="E60" s="83">
        <f>E61</f>
        <v>3010.3</v>
      </c>
      <c r="F60" s="83">
        <f>(E60*100)/D60</f>
        <v>20.933936022253128</v>
      </c>
    </row>
    <row r="61" spans="1:6" x14ac:dyDescent="0.2">
      <c r="A61" s="55" t="s">
        <v>176</v>
      </c>
      <c r="B61" s="56" t="s">
        <v>177</v>
      </c>
      <c r="C61" s="84">
        <v>14380</v>
      </c>
      <c r="D61" s="84">
        <v>14380</v>
      </c>
      <c r="E61" s="84">
        <v>3010.3</v>
      </c>
      <c r="F61" s="84"/>
    </row>
    <row r="62" spans="1:6" x14ac:dyDescent="0.2">
      <c r="A62" s="51" t="s">
        <v>178</v>
      </c>
      <c r="B62" s="52" t="s">
        <v>179</v>
      </c>
      <c r="C62" s="82">
        <f t="shared" ref="C62:E63" si="0">C63</f>
        <v>200000</v>
      </c>
      <c r="D62" s="82">
        <f t="shared" si="0"/>
        <v>200000</v>
      </c>
      <c r="E62" s="82">
        <f t="shared" si="0"/>
        <v>0</v>
      </c>
      <c r="F62" s="81">
        <f>(E63*100)/D63</f>
        <v>0</v>
      </c>
    </row>
    <row r="63" spans="1:6" ht="25.5" x14ac:dyDescent="0.2">
      <c r="A63" s="53" t="s">
        <v>180</v>
      </c>
      <c r="B63" s="54" t="s">
        <v>181</v>
      </c>
      <c r="C63" s="83">
        <f t="shared" si="0"/>
        <v>200000</v>
      </c>
      <c r="D63" s="83">
        <f t="shared" si="0"/>
        <v>200000</v>
      </c>
      <c r="E63" s="83">
        <f t="shared" si="0"/>
        <v>0</v>
      </c>
      <c r="F63" s="83">
        <f>(E64*100)/D64</f>
        <v>0</v>
      </c>
    </row>
    <row r="64" spans="1:6" x14ac:dyDescent="0.2">
      <c r="A64" s="55" t="s">
        <v>182</v>
      </c>
      <c r="B64" s="56" t="s">
        <v>181</v>
      </c>
      <c r="C64" s="84">
        <v>200000</v>
      </c>
      <c r="D64" s="84">
        <v>200000</v>
      </c>
      <c r="E64" s="84">
        <v>0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1">C66</f>
        <v>5022562</v>
      </c>
      <c r="D65" s="80">
        <f t="shared" si="1"/>
        <v>5022562</v>
      </c>
      <c r="E65" s="80">
        <f t="shared" si="1"/>
        <v>2837445.51</v>
      </c>
      <c r="F65" s="81">
        <f>(E66*100)/D66</f>
        <v>56.493986734260325</v>
      </c>
    </row>
    <row r="66" spans="1:6" x14ac:dyDescent="0.2">
      <c r="A66" s="51" t="s">
        <v>70</v>
      </c>
      <c r="B66" s="52" t="s">
        <v>71</v>
      </c>
      <c r="C66" s="82">
        <f t="shared" si="1"/>
        <v>5022562</v>
      </c>
      <c r="D66" s="82">
        <f t="shared" si="1"/>
        <v>5022562</v>
      </c>
      <c r="E66" s="82">
        <f t="shared" si="1"/>
        <v>2837445.51</v>
      </c>
      <c r="F66" s="81">
        <f>(E67*100)/D67</f>
        <v>56.493986734260325</v>
      </c>
    </row>
    <row r="67" spans="1:6" ht="25.5" x14ac:dyDescent="0.2">
      <c r="A67" s="53" t="s">
        <v>72</v>
      </c>
      <c r="B67" s="54" t="s">
        <v>73</v>
      </c>
      <c r="C67" s="83">
        <f>C68+C69</f>
        <v>5022562</v>
      </c>
      <c r="D67" s="83">
        <f>D68+D69</f>
        <v>5022562</v>
      </c>
      <c r="E67" s="83">
        <f>E68+E69</f>
        <v>2837445.51</v>
      </c>
      <c r="F67" s="83">
        <f>(E68*100)/D68</f>
        <v>58.994418453051694</v>
      </c>
    </row>
    <row r="68" spans="1:6" x14ac:dyDescent="0.2">
      <c r="A68" s="55" t="s">
        <v>74</v>
      </c>
      <c r="B68" s="56" t="s">
        <v>75</v>
      </c>
      <c r="C68" s="84">
        <v>4804582</v>
      </c>
      <c r="D68" s="84">
        <v>4804582</v>
      </c>
      <c r="E68" s="84">
        <v>2834435.21</v>
      </c>
      <c r="F68" s="84"/>
    </row>
    <row r="69" spans="1:6" ht="25.5" x14ac:dyDescent="0.2">
      <c r="A69" s="55" t="s">
        <v>76</v>
      </c>
      <c r="B69" s="56" t="s">
        <v>77</v>
      </c>
      <c r="C69" s="84">
        <v>217980</v>
      </c>
      <c r="D69" s="84">
        <v>217980</v>
      </c>
      <c r="E69" s="84">
        <v>3010.3</v>
      </c>
      <c r="F69" s="84"/>
    </row>
    <row r="70" spans="1:6" x14ac:dyDescent="0.2">
      <c r="A70" s="48" t="s">
        <v>197</v>
      </c>
      <c r="B70" s="48" t="s">
        <v>205</v>
      </c>
      <c r="C70" s="78"/>
      <c r="D70" s="78"/>
      <c r="E70" s="78"/>
      <c r="F70" s="79" t="e">
        <f>(E70*100)/D70</f>
        <v>#DIV/0!</v>
      </c>
    </row>
    <row r="71" spans="1:6" x14ac:dyDescent="0.2">
      <c r="A71" s="49" t="s">
        <v>78</v>
      </c>
      <c r="B71" s="50" t="s">
        <v>79</v>
      </c>
      <c r="C71" s="80">
        <f t="shared" ref="C71:E73" si="2">C72</f>
        <v>400</v>
      </c>
      <c r="D71" s="80">
        <f t="shared" si="2"/>
        <v>400</v>
      </c>
      <c r="E71" s="80">
        <f t="shared" si="2"/>
        <v>0</v>
      </c>
      <c r="F71" s="81">
        <f>(E72*100)/D72</f>
        <v>0</v>
      </c>
    </row>
    <row r="72" spans="1:6" x14ac:dyDescent="0.2">
      <c r="A72" s="51" t="s">
        <v>95</v>
      </c>
      <c r="B72" s="52" t="s">
        <v>96</v>
      </c>
      <c r="C72" s="82">
        <f t="shared" si="2"/>
        <v>400</v>
      </c>
      <c r="D72" s="82">
        <f t="shared" si="2"/>
        <v>400</v>
      </c>
      <c r="E72" s="82">
        <f t="shared" si="2"/>
        <v>0</v>
      </c>
      <c r="F72" s="81">
        <f>(E73*100)/D73</f>
        <v>0</v>
      </c>
    </row>
    <row r="73" spans="1:6" x14ac:dyDescent="0.2">
      <c r="A73" s="53" t="s">
        <v>107</v>
      </c>
      <c r="B73" s="54" t="s">
        <v>108</v>
      </c>
      <c r="C73" s="83">
        <f t="shared" si="2"/>
        <v>400</v>
      </c>
      <c r="D73" s="83">
        <f t="shared" si="2"/>
        <v>400</v>
      </c>
      <c r="E73" s="83">
        <f t="shared" si="2"/>
        <v>0</v>
      </c>
      <c r="F73" s="83">
        <f>(E74*100)/D74</f>
        <v>0</v>
      </c>
    </row>
    <row r="74" spans="1:6" x14ac:dyDescent="0.2">
      <c r="A74" s="55" t="s">
        <v>109</v>
      </c>
      <c r="B74" s="56" t="s">
        <v>110</v>
      </c>
      <c r="C74" s="84">
        <v>400</v>
      </c>
      <c r="D74" s="84">
        <v>400</v>
      </c>
      <c r="E74" s="84">
        <v>0</v>
      </c>
      <c r="F74" s="84"/>
    </row>
    <row r="75" spans="1:6" x14ac:dyDescent="0.2">
      <c r="A75" s="49" t="s">
        <v>164</v>
      </c>
      <c r="B75" s="50" t="s">
        <v>165</v>
      </c>
      <c r="C75" s="80">
        <f t="shared" ref="C75:E77" si="3">C76</f>
        <v>300</v>
      </c>
      <c r="D75" s="80">
        <f t="shared" si="3"/>
        <v>300</v>
      </c>
      <c r="E75" s="80">
        <f t="shared" si="3"/>
        <v>0</v>
      </c>
      <c r="F75" s="81">
        <f>(E76*100)/D76</f>
        <v>0</v>
      </c>
    </row>
    <row r="76" spans="1:6" x14ac:dyDescent="0.2">
      <c r="A76" s="51" t="s">
        <v>166</v>
      </c>
      <c r="B76" s="52" t="s">
        <v>167</v>
      </c>
      <c r="C76" s="82">
        <f t="shared" si="3"/>
        <v>300</v>
      </c>
      <c r="D76" s="82">
        <f t="shared" si="3"/>
        <v>300</v>
      </c>
      <c r="E76" s="82">
        <f t="shared" si="3"/>
        <v>0</v>
      </c>
      <c r="F76" s="81">
        <f>(E77*100)/D77</f>
        <v>0</v>
      </c>
    </row>
    <row r="77" spans="1:6" x14ac:dyDescent="0.2">
      <c r="A77" s="53" t="s">
        <v>168</v>
      </c>
      <c r="B77" s="54" t="s">
        <v>169</v>
      </c>
      <c r="C77" s="83">
        <f t="shared" si="3"/>
        <v>300</v>
      </c>
      <c r="D77" s="83">
        <f t="shared" si="3"/>
        <v>300</v>
      </c>
      <c r="E77" s="83">
        <f t="shared" si="3"/>
        <v>0</v>
      </c>
      <c r="F77" s="83">
        <f>(E78*100)/D78</f>
        <v>0</v>
      </c>
    </row>
    <row r="78" spans="1:6" x14ac:dyDescent="0.2">
      <c r="A78" s="55" t="s">
        <v>172</v>
      </c>
      <c r="B78" s="56" t="s">
        <v>173</v>
      </c>
      <c r="C78" s="84">
        <v>300</v>
      </c>
      <c r="D78" s="84">
        <v>300</v>
      </c>
      <c r="E78" s="84">
        <v>0</v>
      </c>
      <c r="F78" s="84"/>
    </row>
    <row r="79" spans="1:6" x14ac:dyDescent="0.2">
      <c r="A79" s="49" t="s">
        <v>50</v>
      </c>
      <c r="B79" s="50" t="s">
        <v>51</v>
      </c>
      <c r="C79" s="80">
        <f t="shared" ref="C79:E81" si="4">C80</f>
        <v>700</v>
      </c>
      <c r="D79" s="80">
        <f t="shared" si="4"/>
        <v>700</v>
      </c>
      <c r="E79" s="80">
        <f t="shared" si="4"/>
        <v>0</v>
      </c>
      <c r="F79" s="81">
        <f>(E79*100)/D79</f>
        <v>0</v>
      </c>
    </row>
    <row r="80" spans="1:6" x14ac:dyDescent="0.2">
      <c r="A80" s="51" t="s">
        <v>64</v>
      </c>
      <c r="B80" s="52" t="s">
        <v>65</v>
      </c>
      <c r="C80" s="82">
        <f t="shared" si="4"/>
        <v>700</v>
      </c>
      <c r="D80" s="82">
        <f t="shared" si="4"/>
        <v>700</v>
      </c>
      <c r="E80" s="82">
        <f t="shared" si="4"/>
        <v>0</v>
      </c>
      <c r="F80" s="81">
        <f>(E80*100)/D80</f>
        <v>0</v>
      </c>
    </row>
    <row r="81" spans="1:6" x14ac:dyDescent="0.2">
      <c r="A81" s="53" t="s">
        <v>66</v>
      </c>
      <c r="B81" s="54" t="s">
        <v>67</v>
      </c>
      <c r="C81" s="83">
        <f t="shared" si="4"/>
        <v>700</v>
      </c>
      <c r="D81" s="83">
        <f t="shared" si="4"/>
        <v>700</v>
      </c>
      <c r="E81" s="83">
        <f t="shared" si="4"/>
        <v>0</v>
      </c>
      <c r="F81" s="83">
        <f>(E81*100)/D81</f>
        <v>0</v>
      </c>
    </row>
    <row r="82" spans="1:6" x14ac:dyDescent="0.2">
      <c r="A82" s="55" t="s">
        <v>68</v>
      </c>
      <c r="B82" s="56" t="s">
        <v>69</v>
      </c>
      <c r="C82" s="84">
        <v>700</v>
      </c>
      <c r="D82" s="84">
        <v>700</v>
      </c>
      <c r="E82" s="84">
        <v>0</v>
      </c>
      <c r="F82" s="84"/>
    </row>
    <row r="83" spans="1:6" x14ac:dyDescent="0.2">
      <c r="A83" s="48" t="s">
        <v>80</v>
      </c>
      <c r="B83" s="48" t="s">
        <v>206</v>
      </c>
      <c r="C83" s="78"/>
      <c r="D83" s="78"/>
      <c r="E83" s="78"/>
      <c r="F83" s="79" t="e">
        <f>(E83*100)/D83</f>
        <v>#DIV/0!</v>
      </c>
    </row>
    <row r="84" spans="1:6" x14ac:dyDescent="0.2">
      <c r="A84" s="49" t="s">
        <v>50</v>
      </c>
      <c r="B84" s="50" t="s">
        <v>51</v>
      </c>
      <c r="C84" s="80">
        <f t="shared" ref="C84:E86" si="5">C85</f>
        <v>0</v>
      </c>
      <c r="D84" s="80">
        <f t="shared" si="5"/>
        <v>0</v>
      </c>
      <c r="E84" s="80">
        <f t="shared" si="5"/>
        <v>0</v>
      </c>
      <c r="F84" s="81" t="e">
        <f>(E85*100)/D85</f>
        <v>#DIV/0!</v>
      </c>
    </row>
    <row r="85" spans="1:6" x14ac:dyDescent="0.2">
      <c r="A85" s="51" t="s">
        <v>58</v>
      </c>
      <c r="B85" s="52" t="s">
        <v>59</v>
      </c>
      <c r="C85" s="82">
        <f t="shared" si="5"/>
        <v>0</v>
      </c>
      <c r="D85" s="82">
        <f t="shared" si="5"/>
        <v>0</v>
      </c>
      <c r="E85" s="82">
        <f t="shared" si="5"/>
        <v>0</v>
      </c>
      <c r="F85" s="81" t="e">
        <f>(E86*100)/D86</f>
        <v>#DIV/0!</v>
      </c>
    </row>
    <row r="86" spans="1:6" x14ac:dyDescent="0.2">
      <c r="A86" s="53" t="s">
        <v>60</v>
      </c>
      <c r="B86" s="54" t="s">
        <v>61</v>
      </c>
      <c r="C86" s="83">
        <f t="shared" si="5"/>
        <v>0</v>
      </c>
      <c r="D86" s="83">
        <f t="shared" si="5"/>
        <v>0</v>
      </c>
      <c r="E86" s="83">
        <f t="shared" si="5"/>
        <v>0</v>
      </c>
      <c r="F86" s="83" t="e">
        <f>(E87*100)/D87</f>
        <v>#DIV/0!</v>
      </c>
    </row>
    <row r="87" spans="1:6" x14ac:dyDescent="0.2">
      <c r="A87" s="55" t="s">
        <v>62</v>
      </c>
      <c r="B87" s="56" t="s">
        <v>63</v>
      </c>
      <c r="C87" s="84">
        <v>0</v>
      </c>
      <c r="D87" s="84">
        <v>0</v>
      </c>
      <c r="E87" s="84">
        <v>0</v>
      </c>
      <c r="F87" s="84"/>
    </row>
    <row r="88" spans="1:6" x14ac:dyDescent="0.2">
      <c r="A88" s="48" t="s">
        <v>198</v>
      </c>
      <c r="B88" s="48" t="s">
        <v>207</v>
      </c>
      <c r="C88" s="78"/>
      <c r="D88" s="78"/>
      <c r="E88" s="78"/>
      <c r="F88" s="79" t="e">
        <f>(E88*100)/D88</f>
        <v>#DIV/0!</v>
      </c>
    </row>
    <row r="89" spans="1:6" x14ac:dyDescent="0.2">
      <c r="A89" s="49" t="s">
        <v>78</v>
      </c>
      <c r="B89" s="50" t="s">
        <v>79</v>
      </c>
      <c r="C89" s="80">
        <f>C90</f>
        <v>0</v>
      </c>
      <c r="D89" s="80">
        <f>D90</f>
        <v>0</v>
      </c>
      <c r="E89" s="80">
        <f>E90</f>
        <v>3015.66</v>
      </c>
      <c r="F89" s="81" t="e">
        <f>(E90*100)/D90</f>
        <v>#DIV/0!</v>
      </c>
    </row>
    <row r="90" spans="1:6" x14ac:dyDescent="0.2">
      <c r="A90" s="51" t="s">
        <v>95</v>
      </c>
      <c r="B90" s="52" t="s">
        <v>96</v>
      </c>
      <c r="C90" s="82">
        <f>C91+C93</f>
        <v>0</v>
      </c>
      <c r="D90" s="82">
        <f>D91+D93</f>
        <v>0</v>
      </c>
      <c r="E90" s="82">
        <f>E91+E93</f>
        <v>3015.66</v>
      </c>
      <c r="F90" s="81" t="e">
        <f>(E91*100)/D91</f>
        <v>#DIV/0!</v>
      </c>
    </row>
    <row r="91" spans="1:6" x14ac:dyDescent="0.2">
      <c r="A91" s="53" t="s">
        <v>107</v>
      </c>
      <c r="B91" s="54" t="s">
        <v>108</v>
      </c>
      <c r="C91" s="83">
        <f>C92</f>
        <v>0</v>
      </c>
      <c r="D91" s="83">
        <f>D92</f>
        <v>0</v>
      </c>
      <c r="E91" s="83">
        <f>E92</f>
        <v>244.25</v>
      </c>
      <c r="F91" s="83" t="e">
        <f>(E92*100)/D92</f>
        <v>#DIV/0!</v>
      </c>
    </row>
    <row r="92" spans="1:6" x14ac:dyDescent="0.2">
      <c r="A92" s="55" t="s">
        <v>109</v>
      </c>
      <c r="B92" s="56" t="s">
        <v>110</v>
      </c>
      <c r="C92" s="84">
        <v>0</v>
      </c>
      <c r="D92" s="84">
        <v>0</v>
      </c>
      <c r="E92" s="84">
        <v>244.25</v>
      </c>
      <c r="F92" s="84"/>
    </row>
    <row r="93" spans="1:6" x14ac:dyDescent="0.2">
      <c r="A93" s="53" t="s">
        <v>141</v>
      </c>
      <c r="B93" s="54" t="s">
        <v>142</v>
      </c>
      <c r="C93" s="83">
        <f>C94</f>
        <v>0</v>
      </c>
      <c r="D93" s="83">
        <f>D94</f>
        <v>0</v>
      </c>
      <c r="E93" s="83">
        <f>E94</f>
        <v>2771.41</v>
      </c>
      <c r="F93" s="83" t="e">
        <f>(E94*100)/D94</f>
        <v>#DIV/0!</v>
      </c>
    </row>
    <row r="94" spans="1:6" x14ac:dyDescent="0.2">
      <c r="A94" s="55" t="s">
        <v>143</v>
      </c>
      <c r="B94" s="56" t="s">
        <v>144</v>
      </c>
      <c r="C94" s="84">
        <v>0</v>
      </c>
      <c r="D94" s="84">
        <v>0</v>
      </c>
      <c r="E94" s="84">
        <v>2771.41</v>
      </c>
      <c r="F94" s="84"/>
    </row>
    <row r="95" spans="1:6" x14ac:dyDescent="0.2">
      <c r="A95" s="49" t="s">
        <v>50</v>
      </c>
      <c r="B95" s="50" t="s">
        <v>51</v>
      </c>
      <c r="C95" s="80">
        <f t="shared" ref="C95:E97" si="6">C96</f>
        <v>0</v>
      </c>
      <c r="D95" s="80">
        <f t="shared" si="6"/>
        <v>0</v>
      </c>
      <c r="E95" s="80">
        <f t="shared" si="6"/>
        <v>0</v>
      </c>
      <c r="F95" s="81" t="e">
        <f>(E96*100)/D96</f>
        <v>#DIV/0!</v>
      </c>
    </row>
    <row r="96" spans="1:6" x14ac:dyDescent="0.2">
      <c r="A96" s="51" t="s">
        <v>52</v>
      </c>
      <c r="B96" s="52" t="s">
        <v>53</v>
      </c>
      <c r="C96" s="82">
        <f t="shared" si="6"/>
        <v>0</v>
      </c>
      <c r="D96" s="82">
        <f t="shared" si="6"/>
        <v>0</v>
      </c>
      <c r="E96" s="82">
        <f t="shared" si="6"/>
        <v>0</v>
      </c>
      <c r="F96" s="81" t="e">
        <f>(E97*100)/D97</f>
        <v>#DIV/0!</v>
      </c>
    </row>
    <row r="97" spans="1:6" ht="25.5" x14ac:dyDescent="0.2">
      <c r="A97" s="53" t="s">
        <v>54</v>
      </c>
      <c r="B97" s="54" t="s">
        <v>55</v>
      </c>
      <c r="C97" s="83">
        <f t="shared" si="6"/>
        <v>0</v>
      </c>
      <c r="D97" s="83">
        <f t="shared" si="6"/>
        <v>0</v>
      </c>
      <c r="E97" s="83">
        <f t="shared" si="6"/>
        <v>0</v>
      </c>
      <c r="F97" s="83" t="e">
        <f>(E98*100)/D98</f>
        <v>#DIV/0!</v>
      </c>
    </row>
    <row r="98" spans="1:6" ht="25.5" x14ac:dyDescent="0.2">
      <c r="A98" s="55" t="s">
        <v>56</v>
      </c>
      <c r="B98" s="56" t="s">
        <v>57</v>
      </c>
      <c r="C98" s="84">
        <v>0</v>
      </c>
      <c r="D98" s="84">
        <v>0</v>
      </c>
      <c r="E98" s="84">
        <v>0</v>
      </c>
      <c r="F98" s="84"/>
    </row>
    <row r="99" spans="1:6" x14ac:dyDescent="0.2">
      <c r="A99" s="48" t="s">
        <v>199</v>
      </c>
      <c r="B99" s="48" t="s">
        <v>208</v>
      </c>
      <c r="C99" s="78"/>
      <c r="D99" s="78"/>
      <c r="E99" s="78"/>
      <c r="F99" s="79" t="e">
        <f>(E99*100)/D99</f>
        <v>#DIV/0!</v>
      </c>
    </row>
    <row r="100" spans="1:6" ht="38.25" x14ac:dyDescent="0.2">
      <c r="A100" s="47" t="s">
        <v>209</v>
      </c>
      <c r="B100" s="47" t="s">
        <v>210</v>
      </c>
      <c r="C100" s="47" t="s">
        <v>43</v>
      </c>
      <c r="D100" s="47" t="s">
        <v>202</v>
      </c>
      <c r="E100" s="47" t="s">
        <v>203</v>
      </c>
      <c r="F100" s="47" t="s">
        <v>204</v>
      </c>
    </row>
    <row r="101" spans="1:6" x14ac:dyDescent="0.2">
      <c r="A101" s="49" t="s">
        <v>78</v>
      </c>
      <c r="B101" s="50" t="s">
        <v>79</v>
      </c>
      <c r="C101" s="80">
        <f>C102</f>
        <v>0</v>
      </c>
      <c r="D101" s="80">
        <f>D102</f>
        <v>0</v>
      </c>
      <c r="E101" s="80">
        <f>E102</f>
        <v>0</v>
      </c>
      <c r="F101" s="81" t="e">
        <f>(E102*100)/D102</f>
        <v>#DIV/0!</v>
      </c>
    </row>
    <row r="102" spans="1:6" x14ac:dyDescent="0.2">
      <c r="A102" s="51" t="s">
        <v>95</v>
      </c>
      <c r="B102" s="52" t="s">
        <v>96</v>
      </c>
      <c r="C102" s="82">
        <f>C103+C106</f>
        <v>0</v>
      </c>
      <c r="D102" s="82">
        <f>D103+D106</f>
        <v>0</v>
      </c>
      <c r="E102" s="82">
        <f>E103+E106</f>
        <v>0</v>
      </c>
      <c r="F102" s="81" t="e">
        <f>(E103*100)/D103</f>
        <v>#DIV/0!</v>
      </c>
    </row>
    <row r="103" spans="1:6" x14ac:dyDescent="0.2">
      <c r="A103" s="53" t="s">
        <v>117</v>
      </c>
      <c r="B103" s="54" t="s">
        <v>118</v>
      </c>
      <c r="C103" s="83">
        <f>C104+C105</f>
        <v>0</v>
      </c>
      <c r="D103" s="83">
        <f>D104+D105</f>
        <v>0</v>
      </c>
      <c r="E103" s="83">
        <f>E104+E105</f>
        <v>0</v>
      </c>
      <c r="F103" s="83" t="e">
        <f>(E104*100)/D104</f>
        <v>#DIV/0!</v>
      </c>
    </row>
    <row r="104" spans="1:6" x14ac:dyDescent="0.2">
      <c r="A104" s="55" t="s">
        <v>119</v>
      </c>
      <c r="B104" s="56" t="s">
        <v>120</v>
      </c>
      <c r="C104" s="84">
        <v>0</v>
      </c>
      <c r="D104" s="84">
        <v>0</v>
      </c>
      <c r="E104" s="84">
        <v>0</v>
      </c>
      <c r="F104" s="84"/>
    </row>
    <row r="105" spans="1:6" x14ac:dyDescent="0.2">
      <c r="A105" s="55" t="s">
        <v>131</v>
      </c>
      <c r="B105" s="56" t="s">
        <v>132</v>
      </c>
      <c r="C105" s="84">
        <v>0</v>
      </c>
      <c r="D105" s="84">
        <v>0</v>
      </c>
      <c r="E105" s="84">
        <v>0</v>
      </c>
      <c r="F105" s="84"/>
    </row>
    <row r="106" spans="1:6" x14ac:dyDescent="0.2">
      <c r="A106" s="53" t="s">
        <v>141</v>
      </c>
      <c r="B106" s="54" t="s">
        <v>142</v>
      </c>
      <c r="C106" s="83">
        <f>C107</f>
        <v>0</v>
      </c>
      <c r="D106" s="83">
        <f>D107</f>
        <v>0</v>
      </c>
      <c r="E106" s="83">
        <f>E107</f>
        <v>0</v>
      </c>
      <c r="F106" s="83" t="e">
        <f>(E107*100)/D107</f>
        <v>#DIV/0!</v>
      </c>
    </row>
    <row r="107" spans="1:6" x14ac:dyDescent="0.2">
      <c r="A107" s="55" t="s">
        <v>143</v>
      </c>
      <c r="B107" s="56" t="s">
        <v>144</v>
      </c>
      <c r="C107" s="84">
        <v>0</v>
      </c>
      <c r="D107" s="84">
        <v>0</v>
      </c>
      <c r="E107" s="84">
        <v>0</v>
      </c>
      <c r="F107" s="84"/>
    </row>
    <row r="108" spans="1:6" x14ac:dyDescent="0.2">
      <c r="A108" s="49" t="s">
        <v>50</v>
      </c>
      <c r="B108" s="50" t="s">
        <v>51</v>
      </c>
      <c r="C108" s="80">
        <f t="shared" ref="C108:E110" si="7">C109</f>
        <v>0</v>
      </c>
      <c r="D108" s="80">
        <f t="shared" si="7"/>
        <v>0</v>
      </c>
      <c r="E108" s="80">
        <f t="shared" si="7"/>
        <v>0</v>
      </c>
      <c r="F108" s="81" t="e">
        <f>(E109*100)/D109</f>
        <v>#DIV/0!</v>
      </c>
    </row>
    <row r="109" spans="1:6" x14ac:dyDescent="0.2">
      <c r="A109" s="51" t="s">
        <v>70</v>
      </c>
      <c r="B109" s="52" t="s">
        <v>71</v>
      </c>
      <c r="C109" s="82">
        <f t="shared" si="7"/>
        <v>0</v>
      </c>
      <c r="D109" s="82">
        <f t="shared" si="7"/>
        <v>0</v>
      </c>
      <c r="E109" s="82">
        <f t="shared" si="7"/>
        <v>0</v>
      </c>
      <c r="F109" s="81" t="e">
        <f>(E110*100)/D110</f>
        <v>#DIV/0!</v>
      </c>
    </row>
    <row r="110" spans="1:6" ht="25.5" x14ac:dyDescent="0.2">
      <c r="A110" s="53" t="s">
        <v>72</v>
      </c>
      <c r="B110" s="54" t="s">
        <v>73</v>
      </c>
      <c r="C110" s="83">
        <f t="shared" si="7"/>
        <v>0</v>
      </c>
      <c r="D110" s="83">
        <f t="shared" si="7"/>
        <v>0</v>
      </c>
      <c r="E110" s="83">
        <f t="shared" si="7"/>
        <v>0</v>
      </c>
      <c r="F110" s="83" t="e">
        <f>(E111*100)/D111</f>
        <v>#DIV/0!</v>
      </c>
    </row>
    <row r="111" spans="1:6" x14ac:dyDescent="0.2">
      <c r="A111" s="55" t="s">
        <v>74</v>
      </c>
      <c r="B111" s="56" t="s">
        <v>75</v>
      </c>
      <c r="C111" s="84">
        <v>0</v>
      </c>
      <c r="D111" s="84">
        <v>0</v>
      </c>
      <c r="E111" s="84">
        <v>0</v>
      </c>
      <c r="F111" s="84"/>
    </row>
    <row r="112" spans="1:6" x14ac:dyDescent="0.2">
      <c r="A112" s="48" t="s">
        <v>197</v>
      </c>
      <c r="B112" s="48" t="s">
        <v>205</v>
      </c>
      <c r="C112" s="78"/>
      <c r="D112" s="78"/>
      <c r="E112" s="78"/>
      <c r="F112" s="79" t="e">
        <f>(E112*100)/D112</f>
        <v>#DIV/0!</v>
      </c>
    </row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Herceg</cp:lastModifiedBy>
  <cp:lastPrinted>2025-07-28T07:14:23Z</cp:lastPrinted>
  <dcterms:created xsi:type="dcterms:W3CDTF">2022-08-12T12:51:27Z</dcterms:created>
  <dcterms:modified xsi:type="dcterms:W3CDTF">2025-07-28T07:15:56Z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