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igregurin\Desktop\US polugodišnje izvršenje fp I-VI 2024\"/>
    </mc:Choice>
  </mc:AlternateContent>
  <xr:revisionPtr revIDLastSave="0" documentId="13_ncr:1_{2BBAD5F4-C06A-4E14-BE3D-5076A367832E}" xr6:coauthVersionLast="47" xr6:coauthVersionMax="47" xr10:uidLastSave="{00000000-0000-0000-0000-000000000000}"/>
  <bookViews>
    <workbookView xWindow="-120" yWindow="-120" windowWidth="38640" windowHeight="212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L12" i="1" s="1"/>
  <c r="G15" i="1"/>
  <c r="H15" i="1"/>
  <c r="I15" i="1"/>
  <c r="J15" i="1"/>
  <c r="I16" i="1"/>
  <c r="K12" i="1" l="1"/>
  <c r="J16" i="1"/>
  <c r="K16" i="1" s="1"/>
  <c r="H16" i="1"/>
  <c r="G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L16" i="1" l="1"/>
  <c r="K26" i="1"/>
  <c r="H27" i="1"/>
  <c r="L23" i="1"/>
  <c r="J27" i="1"/>
  <c r="L27" i="1" s="1"/>
  <c r="G27" i="1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9" i="15"/>
  <c r="E49" i="15"/>
  <c r="D49" i="15"/>
  <c r="C49" i="15"/>
  <c r="F47" i="15"/>
  <c r="E47" i="15"/>
  <c r="D47" i="15"/>
  <c r="C47" i="15"/>
  <c r="F45" i="15"/>
  <c r="E45" i="15"/>
  <c r="D45" i="15"/>
  <c r="C45" i="15"/>
  <c r="F44" i="15"/>
  <c r="E44" i="15"/>
  <c r="D44" i="15"/>
  <c r="C44" i="15"/>
  <c r="F40" i="15"/>
  <c r="E40" i="15"/>
  <c r="D40" i="15"/>
  <c r="C40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F6" i="8"/>
  <c r="E6" i="8"/>
  <c r="D6" i="8"/>
  <c r="C6" i="8"/>
  <c r="G6" i="8" s="1"/>
  <c r="H17" i="5"/>
  <c r="G17" i="5"/>
  <c r="H16" i="5"/>
  <c r="G16" i="5"/>
  <c r="F16" i="5"/>
  <c r="E16" i="5"/>
  <c r="D16" i="5"/>
  <c r="C16" i="5"/>
  <c r="H15" i="5"/>
  <c r="G15" i="5"/>
  <c r="H14" i="5"/>
  <c r="F14" i="5"/>
  <c r="E14" i="5"/>
  <c r="D14" i="5"/>
  <c r="C14" i="5"/>
  <c r="C13" i="5" s="1"/>
  <c r="G13" i="5" s="1"/>
  <c r="H13" i="5"/>
  <c r="F13" i="5"/>
  <c r="E13" i="5"/>
  <c r="D13" i="5"/>
  <c r="H12" i="5"/>
  <c r="G12" i="5"/>
  <c r="F11" i="5"/>
  <c r="F6" i="5" s="1"/>
  <c r="H6" i="5" s="1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F7" i="5"/>
  <c r="E7" i="5"/>
  <c r="D7" i="5"/>
  <c r="C7" i="5"/>
  <c r="G7" i="5" s="1"/>
  <c r="E6" i="5"/>
  <c r="D6" i="5"/>
  <c r="C6" i="5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J36" i="3"/>
  <c r="I36" i="3"/>
  <c r="H36" i="3"/>
  <c r="G36" i="3"/>
  <c r="K36" i="3" s="1"/>
  <c r="L35" i="3"/>
  <c r="J35" i="3"/>
  <c r="I35" i="3"/>
  <c r="H35" i="3"/>
  <c r="G35" i="3"/>
  <c r="K35" i="3" s="1"/>
  <c r="L34" i="3"/>
  <c r="K34" i="3"/>
  <c r="L33" i="3"/>
  <c r="J33" i="3"/>
  <c r="I33" i="3"/>
  <c r="H33" i="3"/>
  <c r="G33" i="3"/>
  <c r="K33" i="3" s="1"/>
  <c r="L32" i="3"/>
  <c r="K32" i="3"/>
  <c r="L31" i="3"/>
  <c r="K31" i="3"/>
  <c r="J31" i="3"/>
  <c r="I31" i="3"/>
  <c r="H31" i="3"/>
  <c r="G31" i="3"/>
  <c r="L30" i="3"/>
  <c r="K30" i="3"/>
  <c r="L29" i="3"/>
  <c r="J29" i="3"/>
  <c r="I29" i="3"/>
  <c r="H29" i="3"/>
  <c r="G29" i="3"/>
  <c r="G28" i="3" s="1"/>
  <c r="L28" i="3"/>
  <c r="J28" i="3"/>
  <c r="I28" i="3"/>
  <c r="H28" i="3"/>
  <c r="L27" i="3"/>
  <c r="J27" i="3"/>
  <c r="I27" i="3"/>
  <c r="H27" i="3"/>
  <c r="L26" i="3"/>
  <c r="J26" i="3"/>
  <c r="I26" i="3"/>
  <c r="H26" i="3"/>
  <c r="L21" i="3"/>
  <c r="K21" i="3"/>
  <c r="L20" i="3"/>
  <c r="K20" i="3"/>
  <c r="L19" i="3"/>
  <c r="K19" i="3"/>
  <c r="J19" i="3"/>
  <c r="I19" i="3"/>
  <c r="H19" i="3"/>
  <c r="G19" i="3"/>
  <c r="L18" i="3"/>
  <c r="J18" i="3"/>
  <c r="I18" i="3"/>
  <c r="H18" i="3"/>
  <c r="G18" i="3"/>
  <c r="K18" i="3" s="1"/>
  <c r="L17" i="3"/>
  <c r="K17" i="3"/>
  <c r="L16" i="3"/>
  <c r="J16" i="3"/>
  <c r="I16" i="3"/>
  <c r="H16" i="3"/>
  <c r="G16" i="3"/>
  <c r="K16" i="3" s="1"/>
  <c r="L15" i="3"/>
  <c r="J15" i="3"/>
  <c r="I15" i="3"/>
  <c r="H15" i="3"/>
  <c r="G15" i="3"/>
  <c r="K15" i="3" s="1"/>
  <c r="L14" i="3"/>
  <c r="K14" i="3"/>
  <c r="J13" i="3"/>
  <c r="J12" i="3" s="1"/>
  <c r="I13" i="3"/>
  <c r="H13" i="3"/>
  <c r="G13" i="3"/>
  <c r="I12" i="3"/>
  <c r="H12" i="3"/>
  <c r="G12" i="3"/>
  <c r="I11" i="3"/>
  <c r="H11" i="3"/>
  <c r="I10" i="3"/>
  <c r="H10" i="3"/>
  <c r="K27" i="1" l="1"/>
  <c r="G11" i="5"/>
  <c r="H11" i="5"/>
  <c r="G6" i="5"/>
  <c r="L12" i="3"/>
  <c r="K12" i="3"/>
  <c r="J11" i="3"/>
  <c r="K13" i="3"/>
  <c r="L13" i="3"/>
  <c r="G14" i="5"/>
  <c r="K28" i="3"/>
  <c r="G27" i="3"/>
  <c r="K29" i="3"/>
  <c r="G11" i="3"/>
  <c r="J10" i="3" l="1"/>
  <c r="L10" i="3" s="1"/>
  <c r="L11" i="3"/>
  <c r="G26" i="3"/>
  <c r="K26" i="3" s="1"/>
  <c r="K27" i="3"/>
  <c r="K11" i="3"/>
  <c r="G10" i="3"/>
  <c r="K10" i="3" s="1"/>
</calcChain>
</file>

<file path=xl/sharedStrings.xml><?xml version="1.0" encoding="utf-8"?>
<sst xmlns="http://schemas.openxmlformats.org/spreadsheetml/2006/main" count="359" uniqueCount="172">
  <si>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</si>
  <si>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</si>
  <si>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</si>
  <si>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</si>
  <si>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</si>
  <si>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</si>
  <si>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</si>
  <si>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</si>
  <si>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</si>
  <si>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</si>
  <si>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</si>
  <si>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</si>
  <si>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</si>
  <si>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</si>
  <si>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</si>
  <si>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</si>
  <si>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</si>
  <si>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</si>
  <si>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</si>
  <si>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</si>
  <si>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</si>
  <si>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</si>
  <si>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</si>
  <si>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</si>
  <si>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</si>
  <si>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</si>
  <si>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</si>
  <si>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</si>
  <si>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</si>
  <si>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</si>
  <si>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</si>
  <si>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</si>
  <si>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</si>
  <si>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</si>
  <si>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</si>
  <si>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</si>
  <si>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</si>
  <si>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</si>
  <si>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</si>
  <si>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</si>
  <si>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</si>
  <si>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2024. GODINE</t>
  </si>
  <si>
    <t xml:space="preserve">OSTVARENJE/IZVRŠENJE 
1.-6.2023. </t>
  </si>
  <si>
    <t>IZVORNI PLAN ILI REBALANS 2024.*</t>
  </si>
  <si>
    <t>TEKUĆI PLAN 2024.*</t>
  </si>
  <si>
    <t xml:space="preserve">OSTVARENJE/IZVRŠENJE 
1.-6.2024. </t>
  </si>
  <si>
    <t xml:space="preserve">OSTVARENJE/ IZVRŠENJE 
1.-6.2023. </t>
  </si>
  <si>
    <t xml:space="preserve">OSTVARENJE/ IZVRŠENJE 
1.-6.2024. </t>
  </si>
  <si>
    <t xml:space="preserve"> IZVRŠENJE 
1.-6.2023. </t>
  </si>
  <si>
    <t xml:space="preserve"> IZVRŠENJE 
1.-6.2024.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</si>
  <si>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</si>
  <si>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</si>
  <si>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</si>
  <si>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</si>
  <si>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</si>
  <si>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</si>
  <si>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</si>
  <si>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</si>
  <si>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</si>
  <si>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</si>
  <si>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</si>
  <si>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</si>
  <si>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</si>
  <si>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</si>
  <si>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</si>
  <si>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</si>
  <si>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</si>
  <si>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</si>
  <si>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</si>
  <si>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</si>
  <si>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</si>
  <si>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</si>
  <si>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</si>
  <si>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</si>
  <si>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</si>
  <si>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</si>
  <si>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</si>
  <si>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</si>
  <si>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</si>
  <si>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</si>
  <si>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</si>
  <si>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</si>
  <si>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</si>
  <si>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</si>
  <si>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</si>
  <si>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</si>
  <si>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</si>
  <si>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</si>
  <si>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</si>
  <si>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</si>
  <si>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</si>
  <si>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</si>
  <si>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</si>
  <si>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</si>
  <si>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</si>
  <si>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</si>
  <si>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</si>
  <si>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</si>
  <si>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</si>
  <si>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</si>
  <si>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</si>
  <si>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</si>
  <si>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</si>
  <si>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</si>
  <si>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</si>
  <si>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</si>
  <si>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</si>
  <si>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</si>
  <si>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</si>
  <si>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</si>
  <si>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</si>
  <si>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</si>
  <si>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</si>
  <si>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</si>
  <si>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</si>
  <si>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</si>
  <si>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</si>
  <si>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</si>
  <si>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</si>
  <si>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</si>
  <si>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</si>
  <si>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</si>
  <si>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</si>
  <si>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</si>
  <si>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</si>
  <si>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</si>
  <si>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</si>
  <si>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</si>
  <si>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</si>
  <si>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</si>
  <si>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</si>
  <si>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</si>
  <si>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</si>
  <si>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</si>
  <si>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</si>
  <si>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</si>
  <si>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</si>
  <si>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</si>
  <si>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</si>
  <si>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</si>
  <si>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</si>
  <si>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</si>
  <si>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</si>
  <si>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</si>
  <si>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</si>
  <si>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</si>
  <si>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</si>
  <si>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</si>
  <si>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</si>
  <si>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</si>
  <si>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</si>
  <si>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</si>
  <si>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</si>
  <si>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</si>
  <si>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</si>
  <si>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</si>
  <si>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</si>
  <si>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</si>
  <si>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 i uprave</t>
  </si>
  <si>
    <t>35 Upravni sudovi</t>
  </si>
  <si>
    <t>47140 OSIJEK UPRAVNI SUD</t>
  </si>
  <si>
    <t>2803 Vođenje sudskih postupaka</t>
  </si>
  <si>
    <t>11</t>
  </si>
  <si>
    <t>43</t>
  </si>
  <si>
    <t>A851001</t>
  </si>
  <si>
    <t>Vođenje sudskih postupaka iz nadležnosti upravnih sudova</t>
  </si>
  <si>
    <t>TEKUĆI PLAN  2024.*</t>
  </si>
  <si>
    <t>IZVRŠENJE 1.-6.2024.*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</si>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</sst>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10" sqref="J10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6" t="s">
        <v>41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5" t="s">
        <v>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5" t="s">
        <v>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3" t="s">
        <v>31</v>
      </c>
      <c r="C7" s="113"/>
      <c r="D7" s="113"/>
      <c r="E7" s="113"/>
      <c r="F7" s="113"/>
      <c r="G7" s="5"/>
      <c r="H7" s="6"/>
      <c r="I7" s="6"/>
      <c r="J7" s="6"/>
      <c r="K7" s="22"/>
      <c r="L7" s="22"/>
    </row>
    <row r="8" spans="2:13" ht="25.5" x14ac:dyDescent="0.25">
      <c r="B8" s="110" t="s">
        <v>3</v>
      </c>
      <c r="C8" s="110"/>
      <c r="D8" s="110"/>
      <c r="E8" s="110"/>
      <c r="F8" s="110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1">
        <v>1</v>
      </c>
      <c r="C9" s="111"/>
      <c r="D9" s="111"/>
      <c r="E9" s="111"/>
      <c r="F9" s="112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9" t="s">
        <v>8</v>
      </c>
      <c r="C10" s="101"/>
      <c r="D10" s="101"/>
      <c r="E10" s="101"/>
      <c r="F10" s="97"/>
      <c r="G10" s="85">
        <v>277819.86</v>
      </c>
      <c r="H10" s="86">
        <v>716298</v>
      </c>
      <c r="I10" s="86">
        <v>716298</v>
      </c>
      <c r="J10" s="86">
        <v>394052.53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07" t="s">
        <v>0</v>
      </c>
      <c r="C12" s="99"/>
      <c r="D12" s="99"/>
      <c r="E12" s="99"/>
      <c r="F12" s="108"/>
      <c r="G12" s="87">
        <f>G10+G11</f>
        <v>277819.86</v>
      </c>
      <c r="H12" s="87">
        <f t="shared" ref="H12:J12" si="0">H10+H11</f>
        <v>716298</v>
      </c>
      <c r="I12" s="87">
        <f t="shared" si="0"/>
        <v>716298</v>
      </c>
      <c r="J12" s="87">
        <f t="shared" si="0"/>
        <v>394052.53</v>
      </c>
      <c r="K12" s="88">
        <f>J12/G12*100</f>
        <v>141.83742299776554</v>
      </c>
      <c r="L12" s="88">
        <f>J12/I12*100</f>
        <v>55.01237334182143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276021.44</v>
      </c>
      <c r="H13" s="86">
        <v>712298</v>
      </c>
      <c r="I13" s="86">
        <v>712298</v>
      </c>
      <c r="J13" s="86">
        <v>392199.3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1798.42</v>
      </c>
      <c r="H14" s="86">
        <v>4000</v>
      </c>
      <c r="I14" s="86">
        <v>4000</v>
      </c>
      <c r="J14" s="86">
        <v>1852.2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277819.86</v>
      </c>
      <c r="H15" s="87">
        <f t="shared" ref="H15:J15" si="1">H13+H14</f>
        <v>716298</v>
      </c>
      <c r="I15" s="87">
        <f t="shared" si="1"/>
        <v>716298</v>
      </c>
      <c r="J15" s="87">
        <f t="shared" si="1"/>
        <v>394051.5</v>
      </c>
      <c r="K15" s="88">
        <f>J15/G15*100</f>
        <v>141.83705225393174</v>
      </c>
      <c r="L15" s="88">
        <f>J15/I15*100</f>
        <v>55.012229546920402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G12-G15</f>
        <v>0</v>
      </c>
      <c r="H16" s="90">
        <f t="shared" ref="H16:J16" si="2">H12-H15</f>
        <v>0</v>
      </c>
      <c r="I16" s="90">
        <f t="shared" si="2"/>
        <v>0</v>
      </c>
      <c r="J16" s="90">
        <f t="shared" si="2"/>
        <v>1.0300000000279397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3" t="s">
        <v>28</v>
      </c>
      <c r="C18" s="113"/>
      <c r="D18" s="113"/>
      <c r="E18" s="113"/>
      <c r="F18" s="113"/>
      <c r="G18" s="7"/>
      <c r="H18" s="7"/>
      <c r="I18" s="7"/>
      <c r="J18" s="7"/>
      <c r="K18" s="1"/>
      <c r="L18" s="1"/>
      <c r="M18" s="1"/>
    </row>
    <row r="19" spans="1:49" ht="25.5" x14ac:dyDescent="0.25">
      <c r="B19" s="110" t="s">
        <v>3</v>
      </c>
      <c r="C19" s="110"/>
      <c r="D19" s="110"/>
      <c r="E19" s="110"/>
      <c r="F19" s="110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4">
        <v>1</v>
      </c>
      <c r="C20" s="115"/>
      <c r="D20" s="115"/>
      <c r="E20" s="115"/>
      <c r="F20" s="11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9" t="s">
        <v>11</v>
      </c>
      <c r="C21" s="116"/>
      <c r="D21" s="116"/>
      <c r="E21" s="116"/>
      <c r="F21" s="116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9" t="s">
        <v>12</v>
      </c>
      <c r="C22" s="101"/>
      <c r="D22" s="101"/>
      <c r="E22" s="101"/>
      <c r="F22" s="101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02" t="s">
        <v>23</v>
      </c>
      <c r="C23" s="103"/>
      <c r="D23" s="103"/>
      <c r="E23" s="103"/>
      <c r="F23" s="104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9" t="s">
        <v>5</v>
      </c>
      <c r="C24" s="101"/>
      <c r="D24" s="101"/>
      <c r="E24" s="101"/>
      <c r="F24" s="101"/>
      <c r="G24" s="89">
        <v>0</v>
      </c>
      <c r="H24" s="86">
        <v>0</v>
      </c>
      <c r="I24" s="86">
        <v>0</v>
      </c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9" t="s">
        <v>27</v>
      </c>
      <c r="C25" s="101"/>
      <c r="D25" s="101"/>
      <c r="E25" s="101"/>
      <c r="F25" s="101"/>
      <c r="G25" s="89">
        <v>0</v>
      </c>
      <c r="H25" s="86">
        <v>0</v>
      </c>
      <c r="I25" s="86">
        <v>0</v>
      </c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2" t="s">
        <v>29</v>
      </c>
      <c r="C26" s="103"/>
      <c r="D26" s="103"/>
      <c r="E26" s="103"/>
      <c r="F26" s="104"/>
      <c r="G26" s="94">
        <f>G24+G25</f>
        <v>0</v>
      </c>
      <c r="H26" s="94">
        <f t="shared" ref="H26:J26" si="4">H24+H25</f>
        <v>0</v>
      </c>
      <c r="I26" s="94">
        <f t="shared" si="4"/>
        <v>0</v>
      </c>
      <c r="J26" s="94">
        <f t="shared" si="4"/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G16+G26</f>
        <v>0</v>
      </c>
      <c r="H27" s="94">
        <f t="shared" ref="H27:J27" si="5">H16+H26</f>
        <v>0</v>
      </c>
      <c r="I27" s="94">
        <f t="shared" si="5"/>
        <v>0</v>
      </c>
      <c r="J27" s="94">
        <f t="shared" si="5"/>
        <v>1.0300000000279397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67"/>
  <sheetViews>
    <sheetView zoomScale="90" zoomScaleNormal="90"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5" t="s">
        <v>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5" t="s">
        <v>15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277819.86</v>
      </c>
      <c r="H10" s="65">
        <f>H11</f>
        <v>716298</v>
      </c>
      <c r="I10" s="65">
        <f>I11</f>
        <v>716298</v>
      </c>
      <c r="J10" s="65">
        <f>J11</f>
        <v>394052.53</v>
      </c>
      <c r="K10" s="69">
        <f t="shared" ref="K10:K21" si="0">(J10*100)/G10</f>
        <v>141.83742299776554</v>
      </c>
      <c r="L10" s="69">
        <f t="shared" ref="L10:L21" si="1">(J10*100)/I10</f>
        <v>55.012373341821423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277819.86</v>
      </c>
      <c r="H11" s="65">
        <f>H12+H15+H18</f>
        <v>716298</v>
      </c>
      <c r="I11" s="65">
        <f>I12+I15+I18</f>
        <v>716298</v>
      </c>
      <c r="J11" s="65">
        <f>J12+J15+J18</f>
        <v>394052.53</v>
      </c>
      <c r="K11" s="65">
        <f t="shared" si="0"/>
        <v>141.83742299776554</v>
      </c>
      <c r="L11" s="65">
        <f t="shared" si="1"/>
        <v>55.012373341821423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0</v>
      </c>
      <c r="I12" s="65">
        <f t="shared" si="2"/>
        <v>0</v>
      </c>
      <c r="J12" s="65">
        <f t="shared" si="2"/>
        <v>1.03</v>
      </c>
      <c r="K12" s="65" t="e">
        <f t="shared" si="0"/>
        <v>#DIV/0!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0</v>
      </c>
      <c r="I13" s="65">
        <f t="shared" si="2"/>
        <v>0</v>
      </c>
      <c r="J13" s="65">
        <f t="shared" si="2"/>
        <v>1.03</v>
      </c>
      <c r="K13" s="65" t="e">
        <f t="shared" si="0"/>
        <v>#DIV/0!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0</v>
      </c>
      <c r="I14" s="66">
        <v>0</v>
      </c>
      <c r="J14" s="66">
        <v>1.03</v>
      </c>
      <c r="K14" s="66" t="e">
        <f t="shared" si="0"/>
        <v>#DIV/0!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0.26</v>
      </c>
      <c r="H15" s="65">
        <f t="shared" si="3"/>
        <v>10</v>
      </c>
      <c r="I15" s="65">
        <f t="shared" si="3"/>
        <v>10</v>
      </c>
      <c r="J15" s="65">
        <f t="shared" si="3"/>
        <v>0</v>
      </c>
      <c r="K15" s="65">
        <f t="shared" si="0"/>
        <v>0</v>
      </c>
      <c r="L15" s="65">
        <f t="shared" si="1"/>
        <v>0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0.26</v>
      </c>
      <c r="H16" s="65">
        <f t="shared" si="3"/>
        <v>10</v>
      </c>
      <c r="I16" s="65">
        <f t="shared" si="3"/>
        <v>10</v>
      </c>
      <c r="J16" s="65">
        <f t="shared" si="3"/>
        <v>0</v>
      </c>
      <c r="K16" s="65">
        <f t="shared" si="0"/>
        <v>0</v>
      </c>
      <c r="L16" s="65">
        <f t="shared" si="1"/>
        <v>0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0.26</v>
      </c>
      <c r="H17" s="66">
        <v>10</v>
      </c>
      <c r="I17" s="66">
        <v>10</v>
      </c>
      <c r="J17" s="66">
        <v>0</v>
      </c>
      <c r="K17" s="66">
        <f t="shared" si="0"/>
        <v>0</v>
      </c>
      <c r="L17" s="66">
        <f t="shared" si="1"/>
        <v>0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277819.59999999998</v>
      </c>
      <c r="H18" s="65">
        <f>H19</f>
        <v>716288</v>
      </c>
      <c r="I18" s="65">
        <f>I19</f>
        <v>716288</v>
      </c>
      <c r="J18" s="65">
        <f>J19</f>
        <v>394051.5</v>
      </c>
      <c r="K18" s="65">
        <f t="shared" si="0"/>
        <v>141.8371849934274</v>
      </c>
      <c r="L18" s="65">
        <f t="shared" si="1"/>
        <v>55.012997565225163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277819.59999999998</v>
      </c>
      <c r="H19" s="65">
        <f>H20+H21</f>
        <v>716288</v>
      </c>
      <c r="I19" s="65">
        <f>I20+I21</f>
        <v>716288</v>
      </c>
      <c r="J19" s="65">
        <f>J20+J21</f>
        <v>394051.5</v>
      </c>
      <c r="K19" s="65">
        <f t="shared" si="0"/>
        <v>141.8371849934274</v>
      </c>
      <c r="L19" s="65">
        <f t="shared" si="1"/>
        <v>55.012997565225163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276021.18</v>
      </c>
      <c r="H20" s="66">
        <v>712288</v>
      </c>
      <c r="I20" s="66">
        <v>712288</v>
      </c>
      <c r="J20" s="66">
        <v>392199.3</v>
      </c>
      <c r="K20" s="66">
        <f t="shared" si="0"/>
        <v>142.09029176674051</v>
      </c>
      <c r="L20" s="66">
        <f t="shared" si="1"/>
        <v>55.061899119457301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1798.42</v>
      </c>
      <c r="H21" s="66">
        <v>4000</v>
      </c>
      <c r="I21" s="66">
        <v>4000</v>
      </c>
      <c r="J21" s="66">
        <v>1852.2</v>
      </c>
      <c r="K21" s="66">
        <f t="shared" si="0"/>
        <v>102.99040268680285</v>
      </c>
      <c r="L21" s="66">
        <f t="shared" si="1"/>
        <v>46.305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G27+G63</f>
        <v>277819.85999999993</v>
      </c>
      <c r="H26" s="65">
        <f>H27+H63</f>
        <v>716298</v>
      </c>
      <c r="I26" s="65">
        <f>I27+I63</f>
        <v>716298</v>
      </c>
      <c r="J26" s="65">
        <f>J27+J63</f>
        <v>394051.49999999994</v>
      </c>
      <c r="K26" s="70">
        <f t="shared" ref="K26:K66" si="4">(J26*100)/G26</f>
        <v>141.83705225393174</v>
      </c>
      <c r="L26" s="70">
        <f t="shared" ref="L26:L66" si="5">(J26*100)/I26</f>
        <v>55.012229546920416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G28+G35+G58</f>
        <v>276021.43999999994</v>
      </c>
      <c r="H27" s="65">
        <f>H28+H35+H58</f>
        <v>712298</v>
      </c>
      <c r="I27" s="65">
        <f>I28+I35+I58</f>
        <v>712298</v>
      </c>
      <c r="J27" s="65">
        <f>J28+J35+J58</f>
        <v>392199.29999999993</v>
      </c>
      <c r="K27" s="65">
        <f t="shared" si="4"/>
        <v>142.09015792396417</v>
      </c>
      <c r="L27" s="65">
        <f t="shared" si="5"/>
        <v>55.061126101715857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G29+G31+G33</f>
        <v>223487.18999999997</v>
      </c>
      <c r="H28" s="65">
        <f>H29+H31+H33</f>
        <v>588888</v>
      </c>
      <c r="I28" s="65">
        <f>I29+I31+I33</f>
        <v>588888</v>
      </c>
      <c r="J28" s="65">
        <f>J29+J31+J33</f>
        <v>337481.58999999997</v>
      </c>
      <c r="K28" s="65">
        <f t="shared" si="4"/>
        <v>151.00712931242279</v>
      </c>
      <c r="L28" s="65">
        <f t="shared" si="5"/>
        <v>57.308281031367592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187292.46</v>
      </c>
      <c r="H29" s="65">
        <f>H30</f>
        <v>494200</v>
      </c>
      <c r="I29" s="65">
        <f>I30</f>
        <v>494200</v>
      </c>
      <c r="J29" s="65">
        <f>J30</f>
        <v>280797.18</v>
      </c>
      <c r="K29" s="65">
        <f t="shared" si="4"/>
        <v>149.92444436898316</v>
      </c>
      <c r="L29" s="65">
        <f t="shared" si="5"/>
        <v>56.818530959125859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187292.46</v>
      </c>
      <c r="H30" s="66">
        <v>494200</v>
      </c>
      <c r="I30" s="66">
        <v>494200</v>
      </c>
      <c r="J30" s="66">
        <v>280797.18</v>
      </c>
      <c r="K30" s="66">
        <f t="shared" si="4"/>
        <v>149.92444436898316</v>
      </c>
      <c r="L30" s="66">
        <f t="shared" si="5"/>
        <v>56.818530959125859</v>
      </c>
    </row>
    <row r="31" spans="2:12" x14ac:dyDescent="0.25">
      <c r="B31" s="65"/>
      <c r="C31" s="65"/>
      <c r="D31" s="65" t="s">
        <v>80</v>
      </c>
      <c r="E31" s="65"/>
      <c r="F31" s="65" t="s">
        <v>81</v>
      </c>
      <c r="G31" s="65">
        <f>G32</f>
        <v>5291.46</v>
      </c>
      <c r="H31" s="65">
        <f>H32</f>
        <v>14688</v>
      </c>
      <c r="I31" s="65">
        <f>I32</f>
        <v>14688</v>
      </c>
      <c r="J31" s="65">
        <f>J32</f>
        <v>10335.66</v>
      </c>
      <c r="K31" s="65">
        <f t="shared" si="4"/>
        <v>195.32718758149923</v>
      </c>
      <c r="L31" s="65">
        <f t="shared" si="5"/>
        <v>70.368055555555557</v>
      </c>
    </row>
    <row r="32" spans="2:12" x14ac:dyDescent="0.25">
      <c r="B32" s="66"/>
      <c r="C32" s="66"/>
      <c r="D32" s="66"/>
      <c r="E32" s="66" t="s">
        <v>82</v>
      </c>
      <c r="F32" s="66" t="s">
        <v>81</v>
      </c>
      <c r="G32" s="66">
        <v>5291.46</v>
      </c>
      <c r="H32" s="66">
        <v>14688</v>
      </c>
      <c r="I32" s="66">
        <v>14688</v>
      </c>
      <c r="J32" s="66">
        <v>10335.66</v>
      </c>
      <c r="K32" s="66">
        <f t="shared" si="4"/>
        <v>195.32718758149923</v>
      </c>
      <c r="L32" s="66">
        <f t="shared" si="5"/>
        <v>70.368055555555557</v>
      </c>
    </row>
    <row r="33" spans="2:12" x14ac:dyDescent="0.25">
      <c r="B33" s="65"/>
      <c r="C33" s="65"/>
      <c r="D33" s="65" t="s">
        <v>83</v>
      </c>
      <c r="E33" s="65"/>
      <c r="F33" s="65" t="s">
        <v>84</v>
      </c>
      <c r="G33" s="65">
        <f>G34</f>
        <v>30903.27</v>
      </c>
      <c r="H33" s="65">
        <f>H34</f>
        <v>80000</v>
      </c>
      <c r="I33" s="65">
        <f>I34</f>
        <v>80000</v>
      </c>
      <c r="J33" s="65">
        <f>J34</f>
        <v>46348.75</v>
      </c>
      <c r="K33" s="65">
        <f t="shared" si="4"/>
        <v>149.98008301386875</v>
      </c>
      <c r="L33" s="65">
        <f t="shared" si="5"/>
        <v>57.935937500000001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30903.27</v>
      </c>
      <c r="H34" s="66">
        <v>80000</v>
      </c>
      <c r="I34" s="66">
        <v>80000</v>
      </c>
      <c r="J34" s="66">
        <v>46348.75</v>
      </c>
      <c r="K34" s="66">
        <f t="shared" si="4"/>
        <v>149.98008301386875</v>
      </c>
      <c r="L34" s="66">
        <f t="shared" si="5"/>
        <v>57.935937500000001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G36+G40+G45+G54</f>
        <v>52079.88</v>
      </c>
      <c r="H35" s="65">
        <f>H36+H40+H45+H54</f>
        <v>122310</v>
      </c>
      <c r="I35" s="65">
        <f>I36+I40+I45+I54</f>
        <v>122310</v>
      </c>
      <c r="J35" s="65">
        <f>J36+J40+J45+J54</f>
        <v>54183.48</v>
      </c>
      <c r="K35" s="65">
        <f t="shared" si="4"/>
        <v>104.03917981377838</v>
      </c>
      <c r="L35" s="65">
        <f t="shared" si="5"/>
        <v>44.300122639195486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G37+G38+G39</f>
        <v>19998.05</v>
      </c>
      <c r="H36" s="65">
        <f>H37+H38+H39</f>
        <v>38200</v>
      </c>
      <c r="I36" s="65">
        <f>I37+I38+I39</f>
        <v>38200</v>
      </c>
      <c r="J36" s="65">
        <f>J37+J38+J39</f>
        <v>18322.78</v>
      </c>
      <c r="K36" s="65">
        <f t="shared" si="4"/>
        <v>91.622833226239564</v>
      </c>
      <c r="L36" s="65">
        <f t="shared" si="5"/>
        <v>47.965392670157065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3911.69</v>
      </c>
      <c r="H37" s="66">
        <v>5000</v>
      </c>
      <c r="I37" s="66">
        <v>5000</v>
      </c>
      <c r="J37" s="66">
        <v>3639.54</v>
      </c>
      <c r="K37" s="66">
        <f t="shared" si="4"/>
        <v>93.042649085178013</v>
      </c>
      <c r="L37" s="66">
        <f t="shared" si="5"/>
        <v>72.790800000000004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13222.75</v>
      </c>
      <c r="H38" s="66">
        <v>30000</v>
      </c>
      <c r="I38" s="66">
        <v>30000</v>
      </c>
      <c r="J38" s="66">
        <v>12229.49</v>
      </c>
      <c r="K38" s="66">
        <f t="shared" si="4"/>
        <v>92.488249418615638</v>
      </c>
      <c r="L38" s="66">
        <f t="shared" si="5"/>
        <v>40.764966666666666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2863.61</v>
      </c>
      <c r="H39" s="66">
        <v>3200</v>
      </c>
      <c r="I39" s="66">
        <v>3200</v>
      </c>
      <c r="J39" s="66">
        <v>2453.75</v>
      </c>
      <c r="K39" s="66">
        <f t="shared" si="4"/>
        <v>85.687296803684859</v>
      </c>
      <c r="L39" s="66">
        <f t="shared" si="5"/>
        <v>76.6796875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14055.71</v>
      </c>
      <c r="H40" s="65">
        <f>H41+H42+H43+H44</f>
        <v>41410</v>
      </c>
      <c r="I40" s="65">
        <f>I41+I42+I43+I44</f>
        <v>41410</v>
      </c>
      <c r="J40" s="65">
        <f>J41+J42+J43+J44</f>
        <v>14396.93</v>
      </c>
      <c r="K40" s="65">
        <f t="shared" si="4"/>
        <v>102.42762549881864</v>
      </c>
      <c r="L40" s="65">
        <f t="shared" si="5"/>
        <v>34.766795460033805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4959.37</v>
      </c>
      <c r="H41" s="66">
        <v>10710</v>
      </c>
      <c r="I41" s="66">
        <v>10710</v>
      </c>
      <c r="J41" s="66">
        <v>6202.42</v>
      </c>
      <c r="K41" s="66">
        <f t="shared" si="4"/>
        <v>125.06467555354814</v>
      </c>
      <c r="L41" s="66">
        <f t="shared" si="5"/>
        <v>57.912418300653592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8830.89</v>
      </c>
      <c r="H42" s="66">
        <v>30000</v>
      </c>
      <c r="I42" s="66">
        <v>30000</v>
      </c>
      <c r="J42" s="66">
        <v>7702.76</v>
      </c>
      <c r="K42" s="66">
        <f t="shared" si="4"/>
        <v>87.22518341865883</v>
      </c>
      <c r="L42" s="66">
        <f t="shared" si="5"/>
        <v>25.675866666666668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200</v>
      </c>
      <c r="I43" s="66">
        <v>200</v>
      </c>
      <c r="J43" s="66">
        <v>189.76</v>
      </c>
      <c r="K43" s="66" t="e">
        <f t="shared" si="4"/>
        <v>#DIV/0!</v>
      </c>
      <c r="L43" s="66">
        <f t="shared" si="5"/>
        <v>94.88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265.45</v>
      </c>
      <c r="H44" s="66">
        <v>500</v>
      </c>
      <c r="I44" s="66">
        <v>500</v>
      </c>
      <c r="J44" s="66">
        <v>301.99</v>
      </c>
      <c r="K44" s="66">
        <f t="shared" si="4"/>
        <v>113.76530420041439</v>
      </c>
      <c r="L44" s="66">
        <f t="shared" si="5"/>
        <v>60.398000000000003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</f>
        <v>17293.400000000001</v>
      </c>
      <c r="H45" s="65">
        <f>H46+H47+H48+H49+H50+H51+H52+H53</f>
        <v>40800</v>
      </c>
      <c r="I45" s="65">
        <f>I46+I47+I48+I49+I50+I51+I52+I53</f>
        <v>40800</v>
      </c>
      <c r="J45" s="65">
        <f>J46+J47+J48+J49+J50+J51+J52+J53</f>
        <v>20089.2</v>
      </c>
      <c r="K45" s="65">
        <f t="shared" si="4"/>
        <v>116.166861345947</v>
      </c>
      <c r="L45" s="65">
        <f t="shared" si="5"/>
        <v>49.238235294117644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9430.7900000000009</v>
      </c>
      <c r="H46" s="66">
        <v>18000</v>
      </c>
      <c r="I46" s="66">
        <v>18000</v>
      </c>
      <c r="J46" s="66">
        <v>9942.49</v>
      </c>
      <c r="K46" s="66">
        <f t="shared" si="4"/>
        <v>105.4258444944697</v>
      </c>
      <c r="L46" s="66">
        <f t="shared" si="5"/>
        <v>55.236055555555552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2438.58</v>
      </c>
      <c r="H47" s="66">
        <v>6800</v>
      </c>
      <c r="I47" s="66">
        <v>6800</v>
      </c>
      <c r="J47" s="66">
        <v>4938.6400000000003</v>
      </c>
      <c r="K47" s="66">
        <f t="shared" si="4"/>
        <v>202.52113935158985</v>
      </c>
      <c r="L47" s="66">
        <f t="shared" si="5"/>
        <v>72.62705882352941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700</v>
      </c>
      <c r="I48" s="66">
        <v>700</v>
      </c>
      <c r="J48" s="66">
        <v>0</v>
      </c>
      <c r="K48" s="66" t="e">
        <f t="shared" si="4"/>
        <v>#DIV/0!</v>
      </c>
      <c r="L48" s="66">
        <f t="shared" si="5"/>
        <v>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1559.31</v>
      </c>
      <c r="H49" s="66">
        <v>3000</v>
      </c>
      <c r="I49" s="66">
        <v>3000</v>
      </c>
      <c r="J49" s="66">
        <v>1194.06</v>
      </c>
      <c r="K49" s="66">
        <f t="shared" si="4"/>
        <v>76.576177924851379</v>
      </c>
      <c r="L49" s="66">
        <f t="shared" si="5"/>
        <v>39.802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1685.79</v>
      </c>
      <c r="H50" s="66">
        <v>4800</v>
      </c>
      <c r="I50" s="66">
        <v>4800</v>
      </c>
      <c r="J50" s="66">
        <v>1407.92</v>
      </c>
      <c r="K50" s="66">
        <f t="shared" si="4"/>
        <v>83.516926782102161</v>
      </c>
      <c r="L50" s="66">
        <f t="shared" si="5"/>
        <v>29.331666666666667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0</v>
      </c>
      <c r="H51" s="66">
        <v>1700</v>
      </c>
      <c r="I51" s="66">
        <v>1700</v>
      </c>
      <c r="J51" s="66">
        <v>0</v>
      </c>
      <c r="K51" s="66" t="e">
        <f t="shared" si="4"/>
        <v>#DIV/0!</v>
      </c>
      <c r="L51" s="66">
        <f t="shared" si="5"/>
        <v>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0</v>
      </c>
      <c r="H52" s="66">
        <v>300</v>
      </c>
      <c r="I52" s="66">
        <v>300</v>
      </c>
      <c r="J52" s="66">
        <v>0</v>
      </c>
      <c r="K52" s="66" t="e">
        <f t="shared" si="4"/>
        <v>#DIV/0!</v>
      </c>
      <c r="L52" s="66">
        <f t="shared" si="5"/>
        <v>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2178.9299999999998</v>
      </c>
      <c r="H53" s="66">
        <v>5500</v>
      </c>
      <c r="I53" s="66">
        <v>5500</v>
      </c>
      <c r="J53" s="66">
        <v>2606.09</v>
      </c>
      <c r="K53" s="66">
        <f t="shared" si="4"/>
        <v>119.60411761736266</v>
      </c>
      <c r="L53" s="66">
        <f t="shared" si="5"/>
        <v>47.383454545454548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G55+G56+G57</f>
        <v>732.72</v>
      </c>
      <c r="H54" s="65">
        <f>H55+H56+H57</f>
        <v>1900</v>
      </c>
      <c r="I54" s="65">
        <f>I55+I56+I57</f>
        <v>1900</v>
      </c>
      <c r="J54" s="65">
        <f>J55+J56+J57</f>
        <v>1374.57</v>
      </c>
      <c r="K54" s="65">
        <f t="shared" si="4"/>
        <v>187.59826400262037</v>
      </c>
      <c r="L54" s="65">
        <f t="shared" si="5"/>
        <v>72.345789473684206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600</v>
      </c>
      <c r="H55" s="66">
        <v>700</v>
      </c>
      <c r="I55" s="66">
        <v>700</v>
      </c>
      <c r="J55" s="66">
        <v>700</v>
      </c>
      <c r="K55" s="66">
        <f t="shared" si="4"/>
        <v>116.66666666666667</v>
      </c>
      <c r="L55" s="66">
        <f t="shared" si="5"/>
        <v>100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0</v>
      </c>
      <c r="H56" s="66">
        <v>500</v>
      </c>
      <c r="I56" s="66">
        <v>500</v>
      </c>
      <c r="J56" s="66">
        <v>334.1</v>
      </c>
      <c r="K56" s="66" t="e">
        <f t="shared" si="4"/>
        <v>#DIV/0!</v>
      </c>
      <c r="L56" s="66">
        <f t="shared" si="5"/>
        <v>66.819999999999993</v>
      </c>
    </row>
    <row r="57" spans="2:12" x14ac:dyDescent="0.25">
      <c r="B57" s="66"/>
      <c r="C57" s="66"/>
      <c r="D57" s="66"/>
      <c r="E57" s="66" t="s">
        <v>131</v>
      </c>
      <c r="F57" s="66" t="s">
        <v>126</v>
      </c>
      <c r="G57" s="66">
        <v>132.72</v>
      </c>
      <c r="H57" s="66">
        <v>700</v>
      </c>
      <c r="I57" s="66">
        <v>700</v>
      </c>
      <c r="J57" s="66">
        <v>340.47</v>
      </c>
      <c r="K57" s="66">
        <f t="shared" si="4"/>
        <v>256.53254972875226</v>
      </c>
      <c r="L57" s="66">
        <f t="shared" si="5"/>
        <v>48.638571428571431</v>
      </c>
    </row>
    <row r="58" spans="2:12" x14ac:dyDescent="0.25">
      <c r="B58" s="65"/>
      <c r="C58" s="65" t="s">
        <v>132</v>
      </c>
      <c r="D58" s="65"/>
      <c r="E58" s="65"/>
      <c r="F58" s="65" t="s">
        <v>133</v>
      </c>
      <c r="G58" s="65">
        <f>G59+G61</f>
        <v>454.37</v>
      </c>
      <c r="H58" s="65">
        <f>H59+H61</f>
        <v>1100</v>
      </c>
      <c r="I58" s="65">
        <f>I59+I61</f>
        <v>1100</v>
      </c>
      <c r="J58" s="65">
        <f>J59+J61</f>
        <v>534.23</v>
      </c>
      <c r="K58" s="65">
        <f t="shared" si="4"/>
        <v>117.57598432995135</v>
      </c>
      <c r="L58" s="65">
        <f t="shared" si="5"/>
        <v>48.566363636363633</v>
      </c>
    </row>
    <row r="59" spans="2:12" x14ac:dyDescent="0.25">
      <c r="B59" s="65"/>
      <c r="C59" s="65"/>
      <c r="D59" s="65" t="s">
        <v>134</v>
      </c>
      <c r="E59" s="65"/>
      <c r="F59" s="65" t="s">
        <v>135</v>
      </c>
      <c r="G59" s="65">
        <f>G60</f>
        <v>188.01</v>
      </c>
      <c r="H59" s="65">
        <f>H60</f>
        <v>300</v>
      </c>
      <c r="I59" s="65">
        <f>I60</f>
        <v>300</v>
      </c>
      <c r="J59" s="65">
        <f>J60</f>
        <v>134.22999999999999</v>
      </c>
      <c r="K59" s="65">
        <f t="shared" si="4"/>
        <v>71.39513855645977</v>
      </c>
      <c r="L59" s="65">
        <f t="shared" si="5"/>
        <v>44.743333333333332</v>
      </c>
    </row>
    <row r="60" spans="2:12" x14ac:dyDescent="0.25">
      <c r="B60" s="66"/>
      <c r="C60" s="66"/>
      <c r="D60" s="66"/>
      <c r="E60" s="66" t="s">
        <v>136</v>
      </c>
      <c r="F60" s="66" t="s">
        <v>137</v>
      </c>
      <c r="G60" s="66">
        <v>188.01</v>
      </c>
      <c r="H60" s="66">
        <v>300</v>
      </c>
      <c r="I60" s="66">
        <v>300</v>
      </c>
      <c r="J60" s="66">
        <v>134.22999999999999</v>
      </c>
      <c r="K60" s="66">
        <f t="shared" si="4"/>
        <v>71.39513855645977</v>
      </c>
      <c r="L60" s="66">
        <f t="shared" si="5"/>
        <v>44.743333333333332</v>
      </c>
    </row>
    <row r="61" spans="2:12" x14ac:dyDescent="0.25">
      <c r="B61" s="65"/>
      <c r="C61" s="65"/>
      <c r="D61" s="65" t="s">
        <v>138</v>
      </c>
      <c r="E61" s="65"/>
      <c r="F61" s="65" t="s">
        <v>139</v>
      </c>
      <c r="G61" s="65">
        <f>G62</f>
        <v>266.36</v>
      </c>
      <c r="H61" s="65">
        <f>H62</f>
        <v>800</v>
      </c>
      <c r="I61" s="65">
        <f>I62</f>
        <v>800</v>
      </c>
      <c r="J61" s="65">
        <f>J62</f>
        <v>400</v>
      </c>
      <c r="K61" s="65">
        <f t="shared" si="4"/>
        <v>150.17269860339388</v>
      </c>
      <c r="L61" s="65">
        <f t="shared" si="5"/>
        <v>50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266.36</v>
      </c>
      <c r="H62" s="66">
        <v>800</v>
      </c>
      <c r="I62" s="66">
        <v>800</v>
      </c>
      <c r="J62" s="66">
        <v>400</v>
      </c>
      <c r="K62" s="66">
        <f t="shared" si="4"/>
        <v>150.17269860339388</v>
      </c>
      <c r="L62" s="66">
        <f t="shared" si="5"/>
        <v>50</v>
      </c>
    </row>
    <row r="63" spans="2:12" x14ac:dyDescent="0.25">
      <c r="B63" s="65" t="s">
        <v>142</v>
      </c>
      <c r="C63" s="65"/>
      <c r="D63" s="65"/>
      <c r="E63" s="65"/>
      <c r="F63" s="65" t="s">
        <v>143</v>
      </c>
      <c r="G63" s="65">
        <f t="shared" ref="G63:J65" si="6">G64</f>
        <v>1798.42</v>
      </c>
      <c r="H63" s="65">
        <f t="shared" si="6"/>
        <v>4000</v>
      </c>
      <c r="I63" s="65">
        <f t="shared" si="6"/>
        <v>4000</v>
      </c>
      <c r="J63" s="65">
        <f t="shared" si="6"/>
        <v>1852.2</v>
      </c>
      <c r="K63" s="65">
        <f t="shared" si="4"/>
        <v>102.99040268680285</v>
      </c>
      <c r="L63" s="65">
        <f t="shared" si="5"/>
        <v>46.305</v>
      </c>
    </row>
    <row r="64" spans="2:12" x14ac:dyDescent="0.25">
      <c r="B64" s="65"/>
      <c r="C64" s="65" t="s">
        <v>144</v>
      </c>
      <c r="D64" s="65"/>
      <c r="E64" s="65"/>
      <c r="F64" s="65" t="s">
        <v>145</v>
      </c>
      <c r="G64" s="65">
        <f t="shared" si="6"/>
        <v>1798.42</v>
      </c>
      <c r="H64" s="65">
        <f t="shared" si="6"/>
        <v>4000</v>
      </c>
      <c r="I64" s="65">
        <f t="shared" si="6"/>
        <v>4000</v>
      </c>
      <c r="J64" s="65">
        <f t="shared" si="6"/>
        <v>1852.2</v>
      </c>
      <c r="K64" s="65">
        <f t="shared" si="4"/>
        <v>102.99040268680285</v>
      </c>
      <c r="L64" s="65">
        <f t="shared" si="5"/>
        <v>46.305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 t="shared" si="6"/>
        <v>1798.42</v>
      </c>
      <c r="H65" s="65">
        <f t="shared" si="6"/>
        <v>4000</v>
      </c>
      <c r="I65" s="65">
        <f t="shared" si="6"/>
        <v>4000</v>
      </c>
      <c r="J65" s="65">
        <f t="shared" si="6"/>
        <v>1852.2</v>
      </c>
      <c r="K65" s="65">
        <f t="shared" si="4"/>
        <v>102.99040268680285</v>
      </c>
      <c r="L65" s="65">
        <f t="shared" si="5"/>
        <v>46.305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1798.42</v>
      </c>
      <c r="H66" s="66">
        <v>4000</v>
      </c>
      <c r="I66" s="66">
        <v>4000</v>
      </c>
      <c r="J66" s="66">
        <v>1852.2</v>
      </c>
      <c r="K66" s="66">
        <f t="shared" si="4"/>
        <v>102.99040268680285</v>
      </c>
      <c r="L66" s="66">
        <f t="shared" si="5"/>
        <v>46.305</v>
      </c>
    </row>
    <row r="67" spans="2:12" x14ac:dyDescent="0.25">
      <c r="B67" s="65"/>
      <c r="C67" s="66"/>
      <c r="D67" s="67"/>
      <c r="E67" s="68"/>
      <c r="F67" s="8"/>
      <c r="G67" s="65"/>
      <c r="H67" s="65"/>
      <c r="I67" s="65"/>
      <c r="J67" s="65"/>
      <c r="K67" s="70"/>
      <c r="L67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7"/>
  <sheetViews>
    <sheetView workbookViewId="0">
      <selection activeCell="F13" sqref="F1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05" t="s">
        <v>16</v>
      </c>
      <c r="C2" s="105"/>
      <c r="D2" s="105"/>
      <c r="E2" s="105"/>
      <c r="F2" s="105"/>
      <c r="G2" s="105"/>
      <c r="H2" s="10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277819.86</v>
      </c>
      <c r="D6" s="71">
        <f>D7+D9+D11</f>
        <v>716298</v>
      </c>
      <c r="E6" s="71">
        <f>E7+E9+E11</f>
        <v>716298</v>
      </c>
      <c r="F6" s="71">
        <f>F7+F9+F11</f>
        <v>394052.53</v>
      </c>
      <c r="G6" s="72">
        <f t="shared" ref="G6:G17" si="0">(F6*100)/C6</f>
        <v>141.83742299776554</v>
      </c>
      <c r="H6" s="72">
        <f t="shared" ref="H6:H17" si="1">(F6*100)/E6</f>
        <v>55.012373341821423</v>
      </c>
    </row>
    <row r="7" spans="1:8" x14ac:dyDescent="0.25">
      <c r="A7"/>
      <c r="B7" s="8" t="s">
        <v>150</v>
      </c>
      <c r="C7" s="71">
        <f>C8</f>
        <v>277819.59999999998</v>
      </c>
      <c r="D7" s="71">
        <f>D8</f>
        <v>716288</v>
      </c>
      <c r="E7" s="71">
        <f>E8</f>
        <v>716288</v>
      </c>
      <c r="F7" s="71">
        <f>F8</f>
        <v>394051.5</v>
      </c>
      <c r="G7" s="72">
        <f t="shared" si="0"/>
        <v>141.8371849934274</v>
      </c>
      <c r="H7" s="72">
        <f t="shared" si="1"/>
        <v>55.012997565225163</v>
      </c>
    </row>
    <row r="8" spans="1:8" x14ac:dyDescent="0.25">
      <c r="A8"/>
      <c r="B8" s="16" t="s">
        <v>151</v>
      </c>
      <c r="C8" s="73">
        <v>277819.59999999998</v>
      </c>
      <c r="D8" s="73">
        <v>716288</v>
      </c>
      <c r="E8" s="73">
        <v>716288</v>
      </c>
      <c r="F8" s="74">
        <v>394051.5</v>
      </c>
      <c r="G8" s="70">
        <f t="shared" si="0"/>
        <v>141.8371849934274</v>
      </c>
      <c r="H8" s="70">
        <f t="shared" si="1"/>
        <v>55.012997565225163</v>
      </c>
    </row>
    <row r="9" spans="1:8" x14ac:dyDescent="0.25">
      <c r="A9"/>
      <c r="B9" s="8" t="s">
        <v>152</v>
      </c>
      <c r="C9" s="71">
        <f>C10</f>
        <v>0.26</v>
      </c>
      <c r="D9" s="71">
        <f>D10</f>
        <v>10</v>
      </c>
      <c r="E9" s="71">
        <f>E10</f>
        <v>10</v>
      </c>
      <c r="F9" s="71">
        <f>F10</f>
        <v>0</v>
      </c>
      <c r="G9" s="72">
        <f t="shared" si="0"/>
        <v>0</v>
      </c>
      <c r="H9" s="72">
        <f t="shared" si="1"/>
        <v>0</v>
      </c>
    </row>
    <row r="10" spans="1:8" x14ac:dyDescent="0.25">
      <c r="A10"/>
      <c r="B10" s="16" t="s">
        <v>153</v>
      </c>
      <c r="C10" s="73">
        <v>0.26</v>
      </c>
      <c r="D10" s="73">
        <v>10</v>
      </c>
      <c r="E10" s="73">
        <v>10</v>
      </c>
      <c r="F10" s="74">
        <v>0</v>
      </c>
      <c r="G10" s="70">
        <f t="shared" si="0"/>
        <v>0</v>
      </c>
      <c r="H10" s="70">
        <f t="shared" si="1"/>
        <v>0</v>
      </c>
    </row>
    <row r="11" spans="1:8" x14ac:dyDescent="0.25">
      <c r="A11"/>
      <c r="B11" s="8" t="s">
        <v>154</v>
      </c>
      <c r="C11" s="71">
        <f>C12</f>
        <v>0</v>
      </c>
      <c r="D11" s="71">
        <f>D12</f>
        <v>0</v>
      </c>
      <c r="E11" s="71">
        <f>E12</f>
        <v>0</v>
      </c>
      <c r="F11" s="71">
        <f>F12</f>
        <v>1.03</v>
      </c>
      <c r="G11" s="72" t="e">
        <f t="shared" si="0"/>
        <v>#DIV/0!</v>
      </c>
      <c r="H11" s="72" t="e">
        <f t="shared" si="1"/>
        <v>#DIV/0!</v>
      </c>
    </row>
    <row r="12" spans="1:8" x14ac:dyDescent="0.25">
      <c r="A12"/>
      <c r="B12" s="16" t="s">
        <v>155</v>
      </c>
      <c r="C12" s="73">
        <v>0</v>
      </c>
      <c r="D12" s="73">
        <v>0</v>
      </c>
      <c r="E12" s="73">
        <v>0</v>
      </c>
      <c r="F12" s="74">
        <v>1.03</v>
      </c>
      <c r="G12" s="70" t="e">
        <f t="shared" si="0"/>
        <v>#DIV/0!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277819.86</v>
      </c>
      <c r="D13" s="75">
        <f>D14+D16</f>
        <v>716298</v>
      </c>
      <c r="E13" s="75">
        <f>E14+E16</f>
        <v>716298</v>
      </c>
      <c r="F13" s="75">
        <f>F14+F16</f>
        <v>394051.5</v>
      </c>
      <c r="G13" s="72">
        <f t="shared" si="0"/>
        <v>141.83705225393174</v>
      </c>
      <c r="H13" s="72">
        <f t="shared" si="1"/>
        <v>55.012229546920416</v>
      </c>
    </row>
    <row r="14" spans="1:8" x14ac:dyDescent="0.25">
      <c r="A14"/>
      <c r="B14" s="8" t="s">
        <v>150</v>
      </c>
      <c r="C14" s="75">
        <f>C15</f>
        <v>277819.59999999998</v>
      </c>
      <c r="D14" s="75">
        <f>D15</f>
        <v>716288</v>
      </c>
      <c r="E14" s="75">
        <f>E15</f>
        <v>716288</v>
      </c>
      <c r="F14" s="75">
        <f>F15</f>
        <v>394051.5</v>
      </c>
      <c r="G14" s="72">
        <f t="shared" si="0"/>
        <v>141.8371849934274</v>
      </c>
      <c r="H14" s="72">
        <f t="shared" si="1"/>
        <v>55.012997565225163</v>
      </c>
    </row>
    <row r="15" spans="1:8" x14ac:dyDescent="0.25">
      <c r="A15"/>
      <c r="B15" s="16" t="s">
        <v>151</v>
      </c>
      <c r="C15" s="73">
        <v>277819.59999999998</v>
      </c>
      <c r="D15" s="73">
        <v>716288</v>
      </c>
      <c r="E15" s="76">
        <v>716288</v>
      </c>
      <c r="F15" s="74">
        <v>394051.5</v>
      </c>
      <c r="G15" s="70">
        <f t="shared" si="0"/>
        <v>141.8371849934274</v>
      </c>
      <c r="H15" s="70">
        <f t="shared" si="1"/>
        <v>55.012997565225163</v>
      </c>
    </row>
    <row r="16" spans="1:8" x14ac:dyDescent="0.25">
      <c r="A16"/>
      <c r="B16" s="8" t="s">
        <v>152</v>
      </c>
      <c r="C16" s="75">
        <f>C17</f>
        <v>0.26</v>
      </c>
      <c r="D16" s="75">
        <f>D17</f>
        <v>10</v>
      </c>
      <c r="E16" s="75">
        <f>E17</f>
        <v>10</v>
      </c>
      <c r="F16" s="75">
        <f>F17</f>
        <v>0</v>
      </c>
      <c r="G16" s="72">
        <f t="shared" si="0"/>
        <v>0</v>
      </c>
      <c r="H16" s="72">
        <f t="shared" si="1"/>
        <v>0</v>
      </c>
    </row>
    <row r="17" spans="1:8" x14ac:dyDescent="0.25">
      <c r="A17"/>
      <c r="B17" s="16" t="s">
        <v>153</v>
      </c>
      <c r="C17" s="73">
        <v>0.26</v>
      </c>
      <c r="D17" s="73">
        <v>10</v>
      </c>
      <c r="E17" s="76">
        <v>10</v>
      </c>
      <c r="F17" s="74">
        <v>0</v>
      </c>
      <c r="G17" s="70">
        <f t="shared" si="0"/>
        <v>0</v>
      </c>
      <c r="H17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C8" sqref="C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5" t="s">
        <v>17</v>
      </c>
      <c r="C2" s="105"/>
      <c r="D2" s="105"/>
      <c r="E2" s="105"/>
      <c r="F2" s="105"/>
      <c r="G2" s="105"/>
      <c r="H2" s="10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277819.86</v>
      </c>
      <c r="D6" s="75">
        <f t="shared" si="0"/>
        <v>716298</v>
      </c>
      <c r="E6" s="75">
        <f t="shared" si="0"/>
        <v>716298</v>
      </c>
      <c r="F6" s="75">
        <f t="shared" si="0"/>
        <v>394051.5</v>
      </c>
      <c r="G6" s="70">
        <f>(F6*100)/C6</f>
        <v>141.83705225393174</v>
      </c>
      <c r="H6" s="70">
        <f>(F6*100)/E6</f>
        <v>55.012229546920416</v>
      </c>
    </row>
    <row r="7" spans="2:8" x14ac:dyDescent="0.25">
      <c r="B7" s="8" t="s">
        <v>156</v>
      </c>
      <c r="C7" s="75">
        <f t="shared" si="0"/>
        <v>277819.86</v>
      </c>
      <c r="D7" s="75">
        <f t="shared" si="0"/>
        <v>716298</v>
      </c>
      <c r="E7" s="75">
        <f t="shared" si="0"/>
        <v>716298</v>
      </c>
      <c r="F7" s="75">
        <f t="shared" si="0"/>
        <v>394051.5</v>
      </c>
      <c r="G7" s="70">
        <f>(F7*100)/C7</f>
        <v>141.83705225393174</v>
      </c>
      <c r="H7" s="70">
        <f>(F7*100)/E7</f>
        <v>55.012229546920416</v>
      </c>
    </row>
    <row r="8" spans="2:8" x14ac:dyDescent="0.25">
      <c r="B8" s="11" t="s">
        <v>157</v>
      </c>
      <c r="C8" s="73">
        <v>277819.86</v>
      </c>
      <c r="D8" s="73">
        <v>716298</v>
      </c>
      <c r="E8" s="73">
        <v>716298</v>
      </c>
      <c r="F8" s="74">
        <v>394051.5</v>
      </c>
      <c r="G8" s="70">
        <f>(F8*100)/C8</f>
        <v>141.83705225393174</v>
      </c>
      <c r="H8" s="70">
        <f>(F8*100)/E8</f>
        <v>55.012229546920416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5" t="s">
        <v>25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5.75" customHeight="1" x14ac:dyDescent="0.25">
      <c r="B5" s="105" t="s">
        <v>18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5" t="s">
        <v>19</v>
      </c>
      <c r="C2" s="105"/>
      <c r="D2" s="105"/>
      <c r="E2" s="105"/>
      <c r="F2" s="105"/>
      <c r="G2" s="105"/>
      <c r="H2" s="10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158</v>
      </c>
      <c r="C1" s="39"/>
    </row>
    <row r="2" spans="1:6" ht="15" customHeight="1" x14ac:dyDescent="0.2">
      <c r="A2" s="41" t="s">
        <v>34</v>
      </c>
      <c r="B2" s="42" t="s">
        <v>159</v>
      </c>
      <c r="C2" s="39"/>
    </row>
    <row r="3" spans="1:6" s="39" customFormat="1" ht="43.5" customHeight="1" x14ac:dyDescent="0.2">
      <c r="A3" s="43" t="s">
        <v>35</v>
      </c>
      <c r="B3" s="37" t="s">
        <v>160</v>
      </c>
    </row>
    <row r="4" spans="1:6" s="39" customFormat="1" x14ac:dyDescent="0.2">
      <c r="A4" s="43" t="s">
        <v>36</v>
      </c>
      <c r="B4" s="44" t="s">
        <v>161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162</v>
      </c>
      <c r="B7" s="46"/>
      <c r="C7" s="77">
        <f>C12</f>
        <v>716288</v>
      </c>
      <c r="D7" s="77">
        <f>D12</f>
        <v>716288</v>
      </c>
      <c r="E7" s="77">
        <f>E12</f>
        <v>394051.49999999994</v>
      </c>
      <c r="F7" s="77">
        <f>(E7*100)/D7</f>
        <v>55.012997565225163</v>
      </c>
    </row>
    <row r="8" spans="1:6" x14ac:dyDescent="0.2">
      <c r="A8" s="47" t="s">
        <v>74</v>
      </c>
      <c r="B8" s="46"/>
      <c r="C8" s="77">
        <f>C58</f>
        <v>10</v>
      </c>
      <c r="D8" s="77">
        <f>D58</f>
        <v>10</v>
      </c>
      <c r="E8" s="77">
        <f>E58</f>
        <v>0</v>
      </c>
      <c r="F8" s="77">
        <f>(E8*100)/D8</f>
        <v>0</v>
      </c>
    </row>
    <row r="9" spans="1:6" x14ac:dyDescent="0.2">
      <c r="A9" s="47" t="s">
        <v>163</v>
      </c>
      <c r="B9" s="46"/>
      <c r="C9" s="77">
        <f>C67</f>
        <v>0</v>
      </c>
      <c r="D9" s="77">
        <f>D67</f>
        <v>0</v>
      </c>
      <c r="E9" s="77">
        <f>E67</f>
        <v>0</v>
      </c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164</v>
      </c>
      <c r="B11" s="47" t="s">
        <v>165</v>
      </c>
      <c r="C11" s="47" t="s">
        <v>43</v>
      </c>
      <c r="D11" s="47" t="s">
        <v>166</v>
      </c>
      <c r="E11" s="47" t="s">
        <v>167</v>
      </c>
      <c r="F11" s="47" t="s">
        <v>168</v>
      </c>
    </row>
    <row r="12" spans="1:6" x14ac:dyDescent="0.2">
      <c r="A12" s="48" t="s">
        <v>162</v>
      </c>
      <c r="B12" s="48" t="s">
        <v>169</v>
      </c>
      <c r="C12" s="78">
        <f>C13+C49</f>
        <v>716288</v>
      </c>
      <c r="D12" s="78">
        <f>D13+D49</f>
        <v>716288</v>
      </c>
      <c r="E12" s="78">
        <f>E13+E49</f>
        <v>394051.49999999994</v>
      </c>
      <c r="F12" s="79">
        <f>(E12*100)/D12</f>
        <v>55.012997565225163</v>
      </c>
    </row>
    <row r="13" spans="1:6" x14ac:dyDescent="0.2">
      <c r="A13" s="49" t="s">
        <v>72</v>
      </c>
      <c r="B13" s="50" t="s">
        <v>73</v>
      </c>
      <c r="C13" s="80">
        <f>C14+C21+C44</f>
        <v>712288</v>
      </c>
      <c r="D13" s="80">
        <f>D14+D21+D44</f>
        <v>712288</v>
      </c>
      <c r="E13" s="80">
        <f>E14+E21+E44</f>
        <v>392199.29999999993</v>
      </c>
      <c r="F13" s="81">
        <f>(E13*100)/D13</f>
        <v>55.061899119457301</v>
      </c>
    </row>
    <row r="14" spans="1:6" x14ac:dyDescent="0.2">
      <c r="A14" s="51" t="s">
        <v>74</v>
      </c>
      <c r="B14" s="52" t="s">
        <v>75</v>
      </c>
      <c r="C14" s="82">
        <f>C15+C17+C19</f>
        <v>588888</v>
      </c>
      <c r="D14" s="82">
        <f>D15+D17+D19</f>
        <v>588888</v>
      </c>
      <c r="E14" s="82">
        <f>E15+E17+E19</f>
        <v>337481.58999999997</v>
      </c>
      <c r="F14" s="81">
        <f>(E14*100)/D14</f>
        <v>57.308281031367592</v>
      </c>
    </row>
    <row r="15" spans="1:6" x14ac:dyDescent="0.2">
      <c r="A15" s="53" t="s">
        <v>76</v>
      </c>
      <c r="B15" s="54" t="s">
        <v>77</v>
      </c>
      <c r="C15" s="83">
        <f>C16</f>
        <v>494200</v>
      </c>
      <c r="D15" s="83">
        <f>D16</f>
        <v>494200</v>
      </c>
      <c r="E15" s="83">
        <f>E16</f>
        <v>280797.18</v>
      </c>
      <c r="F15" s="83">
        <f>(E15*100)/D15</f>
        <v>56.818530959125859</v>
      </c>
    </row>
    <row r="16" spans="1:6" x14ac:dyDescent="0.2">
      <c r="A16" s="55" t="s">
        <v>78</v>
      </c>
      <c r="B16" s="56" t="s">
        <v>79</v>
      </c>
      <c r="C16" s="84">
        <v>494200</v>
      </c>
      <c r="D16" s="84">
        <v>494200</v>
      </c>
      <c r="E16" s="84">
        <v>280797.18</v>
      </c>
      <c r="F16" s="84"/>
    </row>
    <row r="17" spans="1:6" x14ac:dyDescent="0.2">
      <c r="A17" s="53" t="s">
        <v>80</v>
      </c>
      <c r="B17" s="54" t="s">
        <v>81</v>
      </c>
      <c r="C17" s="83">
        <f>C18</f>
        <v>14688</v>
      </c>
      <c r="D17" s="83">
        <f>D18</f>
        <v>14688</v>
      </c>
      <c r="E17" s="83">
        <f>E18</f>
        <v>10335.66</v>
      </c>
      <c r="F17" s="83">
        <f>(E17*100)/D17</f>
        <v>70.368055555555557</v>
      </c>
    </row>
    <row r="18" spans="1:6" x14ac:dyDescent="0.2">
      <c r="A18" s="55" t="s">
        <v>82</v>
      </c>
      <c r="B18" s="56" t="s">
        <v>81</v>
      </c>
      <c r="C18" s="84">
        <v>14688</v>
      </c>
      <c r="D18" s="84">
        <v>14688</v>
      </c>
      <c r="E18" s="84">
        <v>10335.66</v>
      </c>
      <c r="F18" s="84"/>
    </row>
    <row r="19" spans="1:6" x14ac:dyDescent="0.2">
      <c r="A19" s="53" t="s">
        <v>83</v>
      </c>
      <c r="B19" s="54" t="s">
        <v>84</v>
      </c>
      <c r="C19" s="83">
        <f>C20</f>
        <v>80000</v>
      </c>
      <c r="D19" s="83">
        <f>D20</f>
        <v>80000</v>
      </c>
      <c r="E19" s="83">
        <f>E20</f>
        <v>46348.75</v>
      </c>
      <c r="F19" s="83">
        <f>(E19*100)/D19</f>
        <v>57.935937500000001</v>
      </c>
    </row>
    <row r="20" spans="1:6" x14ac:dyDescent="0.2">
      <c r="A20" s="55" t="s">
        <v>85</v>
      </c>
      <c r="B20" s="56" t="s">
        <v>86</v>
      </c>
      <c r="C20" s="84">
        <v>80000</v>
      </c>
      <c r="D20" s="84">
        <v>80000</v>
      </c>
      <c r="E20" s="84">
        <v>46348.75</v>
      </c>
      <c r="F20" s="84"/>
    </row>
    <row r="21" spans="1:6" x14ac:dyDescent="0.2">
      <c r="A21" s="51" t="s">
        <v>87</v>
      </c>
      <c r="B21" s="52" t="s">
        <v>88</v>
      </c>
      <c r="C21" s="82">
        <f>C22+C26+C31+C40</f>
        <v>122300</v>
      </c>
      <c r="D21" s="82">
        <f>D22+D26+D31+D40</f>
        <v>122300</v>
      </c>
      <c r="E21" s="82">
        <f>E22+E26+E31+E40</f>
        <v>54183.48</v>
      </c>
      <c r="F21" s="81">
        <f>(E21*100)/D21</f>
        <v>44.3037448896157</v>
      </c>
    </row>
    <row r="22" spans="1:6" x14ac:dyDescent="0.2">
      <c r="A22" s="53" t="s">
        <v>89</v>
      </c>
      <c r="B22" s="54" t="s">
        <v>90</v>
      </c>
      <c r="C22" s="83">
        <f>C23+C24+C25</f>
        <v>38200</v>
      </c>
      <c r="D22" s="83">
        <f>D23+D24+D25</f>
        <v>38200</v>
      </c>
      <c r="E22" s="83">
        <f>E23+E24+E25</f>
        <v>18322.78</v>
      </c>
      <c r="F22" s="83">
        <f>(E22*100)/D22</f>
        <v>47.965392670157065</v>
      </c>
    </row>
    <row r="23" spans="1:6" x14ac:dyDescent="0.2">
      <c r="A23" s="55" t="s">
        <v>91</v>
      </c>
      <c r="B23" s="56" t="s">
        <v>92</v>
      </c>
      <c r="C23" s="84">
        <v>5000</v>
      </c>
      <c r="D23" s="84">
        <v>5000</v>
      </c>
      <c r="E23" s="84">
        <v>3639.54</v>
      </c>
      <c r="F23" s="84"/>
    </row>
    <row r="24" spans="1:6" ht="25.5" x14ac:dyDescent="0.2">
      <c r="A24" s="55" t="s">
        <v>93</v>
      </c>
      <c r="B24" s="56" t="s">
        <v>94</v>
      </c>
      <c r="C24" s="84">
        <v>30000</v>
      </c>
      <c r="D24" s="84">
        <v>30000</v>
      </c>
      <c r="E24" s="84">
        <v>12229.49</v>
      </c>
      <c r="F24" s="84"/>
    </row>
    <row r="25" spans="1:6" x14ac:dyDescent="0.2">
      <c r="A25" s="55" t="s">
        <v>95</v>
      </c>
      <c r="B25" s="56" t="s">
        <v>96</v>
      </c>
      <c r="C25" s="84">
        <v>3200</v>
      </c>
      <c r="D25" s="84">
        <v>3200</v>
      </c>
      <c r="E25" s="84">
        <v>2453.75</v>
      </c>
      <c r="F25" s="84"/>
    </row>
    <row r="26" spans="1:6" x14ac:dyDescent="0.2">
      <c r="A26" s="53" t="s">
        <v>97</v>
      </c>
      <c r="B26" s="54" t="s">
        <v>98</v>
      </c>
      <c r="C26" s="83">
        <f>C27+C28+C29+C30</f>
        <v>41400</v>
      </c>
      <c r="D26" s="83">
        <f>D27+D28+D29+D30</f>
        <v>41400</v>
      </c>
      <c r="E26" s="83">
        <f>E27+E28+E29+E30</f>
        <v>14396.93</v>
      </c>
      <c r="F26" s="83">
        <f>(E26*100)/D26</f>
        <v>34.775193236714976</v>
      </c>
    </row>
    <row r="27" spans="1:6" x14ac:dyDescent="0.2">
      <c r="A27" s="55" t="s">
        <v>99</v>
      </c>
      <c r="B27" s="56" t="s">
        <v>100</v>
      </c>
      <c r="C27" s="84">
        <v>10700</v>
      </c>
      <c r="D27" s="84">
        <v>10700</v>
      </c>
      <c r="E27" s="84">
        <v>6202.42</v>
      </c>
      <c r="F27" s="84"/>
    </row>
    <row r="28" spans="1:6" x14ac:dyDescent="0.2">
      <c r="A28" s="55" t="s">
        <v>101</v>
      </c>
      <c r="B28" s="56" t="s">
        <v>102</v>
      </c>
      <c r="C28" s="84">
        <v>30000</v>
      </c>
      <c r="D28" s="84">
        <v>30000</v>
      </c>
      <c r="E28" s="84">
        <v>7702.76</v>
      </c>
      <c r="F28" s="84"/>
    </row>
    <row r="29" spans="1:6" x14ac:dyDescent="0.2">
      <c r="A29" s="55" t="s">
        <v>103</v>
      </c>
      <c r="B29" s="56" t="s">
        <v>104</v>
      </c>
      <c r="C29" s="84">
        <v>200</v>
      </c>
      <c r="D29" s="84">
        <v>200</v>
      </c>
      <c r="E29" s="84">
        <v>189.76</v>
      </c>
      <c r="F29" s="84"/>
    </row>
    <row r="30" spans="1:6" x14ac:dyDescent="0.2">
      <c r="A30" s="55" t="s">
        <v>105</v>
      </c>
      <c r="B30" s="56" t="s">
        <v>106</v>
      </c>
      <c r="C30" s="84">
        <v>500</v>
      </c>
      <c r="D30" s="84">
        <v>500</v>
      </c>
      <c r="E30" s="84">
        <v>301.99</v>
      </c>
      <c r="F30" s="84"/>
    </row>
    <row r="31" spans="1:6" x14ac:dyDescent="0.2">
      <c r="A31" s="53" t="s">
        <v>107</v>
      </c>
      <c r="B31" s="54" t="s">
        <v>108</v>
      </c>
      <c r="C31" s="83">
        <f>C32+C33+C34+C35+C36+C37+C38+C39</f>
        <v>40800</v>
      </c>
      <c r="D31" s="83">
        <f>D32+D33+D34+D35+D36+D37+D38+D39</f>
        <v>40800</v>
      </c>
      <c r="E31" s="83">
        <f>E32+E33+E34+E35+E36+E37+E38+E39</f>
        <v>20089.2</v>
      </c>
      <c r="F31" s="83">
        <f>(E31*100)/D31</f>
        <v>49.238235294117644</v>
      </c>
    </row>
    <row r="32" spans="1:6" x14ac:dyDescent="0.2">
      <c r="A32" s="55" t="s">
        <v>109</v>
      </c>
      <c r="B32" s="56" t="s">
        <v>110</v>
      </c>
      <c r="C32" s="84">
        <v>18000</v>
      </c>
      <c r="D32" s="84">
        <v>18000</v>
      </c>
      <c r="E32" s="84">
        <v>9942.49</v>
      </c>
      <c r="F32" s="84"/>
    </row>
    <row r="33" spans="1:6" x14ac:dyDescent="0.2">
      <c r="A33" s="55" t="s">
        <v>111</v>
      </c>
      <c r="B33" s="56" t="s">
        <v>112</v>
      </c>
      <c r="C33" s="84">
        <v>6800</v>
      </c>
      <c r="D33" s="84">
        <v>6800</v>
      </c>
      <c r="E33" s="84">
        <v>4938.6400000000003</v>
      </c>
      <c r="F33" s="84"/>
    </row>
    <row r="34" spans="1:6" x14ac:dyDescent="0.2">
      <c r="A34" s="55" t="s">
        <v>113</v>
      </c>
      <c r="B34" s="56" t="s">
        <v>114</v>
      </c>
      <c r="C34" s="84">
        <v>700</v>
      </c>
      <c r="D34" s="84">
        <v>700</v>
      </c>
      <c r="E34" s="84">
        <v>0</v>
      </c>
      <c r="F34" s="84"/>
    </row>
    <row r="35" spans="1:6" x14ac:dyDescent="0.2">
      <c r="A35" s="55" t="s">
        <v>115</v>
      </c>
      <c r="B35" s="56" t="s">
        <v>116</v>
      </c>
      <c r="C35" s="84">
        <v>3000</v>
      </c>
      <c r="D35" s="84">
        <v>3000</v>
      </c>
      <c r="E35" s="84">
        <v>1194.06</v>
      </c>
      <c r="F35" s="84"/>
    </row>
    <row r="36" spans="1:6" x14ac:dyDescent="0.2">
      <c r="A36" s="55" t="s">
        <v>117</v>
      </c>
      <c r="B36" s="56" t="s">
        <v>118</v>
      </c>
      <c r="C36" s="84">
        <v>4800</v>
      </c>
      <c r="D36" s="84">
        <v>4800</v>
      </c>
      <c r="E36" s="84">
        <v>1407.92</v>
      </c>
      <c r="F36" s="84"/>
    </row>
    <row r="37" spans="1:6" x14ac:dyDescent="0.2">
      <c r="A37" s="55" t="s">
        <v>119</v>
      </c>
      <c r="B37" s="56" t="s">
        <v>120</v>
      </c>
      <c r="C37" s="84">
        <v>1700</v>
      </c>
      <c r="D37" s="84">
        <v>1700</v>
      </c>
      <c r="E37" s="84">
        <v>0</v>
      </c>
      <c r="F37" s="84"/>
    </row>
    <row r="38" spans="1:6" x14ac:dyDescent="0.2">
      <c r="A38" s="55" t="s">
        <v>121</v>
      </c>
      <c r="B38" s="56" t="s">
        <v>122</v>
      </c>
      <c r="C38" s="84">
        <v>300</v>
      </c>
      <c r="D38" s="84">
        <v>300</v>
      </c>
      <c r="E38" s="84">
        <v>0</v>
      </c>
      <c r="F38" s="84"/>
    </row>
    <row r="39" spans="1:6" x14ac:dyDescent="0.2">
      <c r="A39" s="55" t="s">
        <v>123</v>
      </c>
      <c r="B39" s="56" t="s">
        <v>124</v>
      </c>
      <c r="C39" s="84">
        <v>5500</v>
      </c>
      <c r="D39" s="84">
        <v>5500</v>
      </c>
      <c r="E39" s="84">
        <v>2606.09</v>
      </c>
      <c r="F39" s="84"/>
    </row>
    <row r="40" spans="1:6" x14ac:dyDescent="0.2">
      <c r="A40" s="53" t="s">
        <v>125</v>
      </c>
      <c r="B40" s="54" t="s">
        <v>126</v>
      </c>
      <c r="C40" s="83">
        <f>C41+C42+C43</f>
        <v>1900</v>
      </c>
      <c r="D40" s="83">
        <f>D41+D42+D43</f>
        <v>1900</v>
      </c>
      <c r="E40" s="83">
        <f>E41+E42+E43</f>
        <v>1374.57</v>
      </c>
      <c r="F40" s="83">
        <f>(E40*100)/D40</f>
        <v>72.345789473684206</v>
      </c>
    </row>
    <row r="41" spans="1:6" x14ac:dyDescent="0.2">
      <c r="A41" s="55" t="s">
        <v>127</v>
      </c>
      <c r="B41" s="56" t="s">
        <v>128</v>
      </c>
      <c r="C41" s="84">
        <v>700</v>
      </c>
      <c r="D41" s="84">
        <v>700</v>
      </c>
      <c r="E41" s="84">
        <v>700</v>
      </c>
      <c r="F41" s="84"/>
    </row>
    <row r="42" spans="1:6" x14ac:dyDescent="0.2">
      <c r="A42" s="55" t="s">
        <v>129</v>
      </c>
      <c r="B42" s="56" t="s">
        <v>130</v>
      </c>
      <c r="C42" s="84">
        <v>500</v>
      </c>
      <c r="D42" s="84">
        <v>500</v>
      </c>
      <c r="E42" s="84">
        <v>334.1</v>
      </c>
      <c r="F42" s="84"/>
    </row>
    <row r="43" spans="1:6" x14ac:dyDescent="0.2">
      <c r="A43" s="55" t="s">
        <v>131</v>
      </c>
      <c r="B43" s="56" t="s">
        <v>126</v>
      </c>
      <c r="C43" s="84">
        <v>700</v>
      </c>
      <c r="D43" s="84">
        <v>700</v>
      </c>
      <c r="E43" s="84">
        <v>340.47</v>
      </c>
      <c r="F43" s="84"/>
    </row>
    <row r="44" spans="1:6" x14ac:dyDescent="0.2">
      <c r="A44" s="51" t="s">
        <v>132</v>
      </c>
      <c r="B44" s="52" t="s">
        <v>133</v>
      </c>
      <c r="C44" s="82">
        <f>C45+C47</f>
        <v>1100</v>
      </c>
      <c r="D44" s="82">
        <f>D45+D47</f>
        <v>1100</v>
      </c>
      <c r="E44" s="82">
        <f>E45+E47</f>
        <v>534.23</v>
      </c>
      <c r="F44" s="81">
        <f>(E44*100)/D44</f>
        <v>48.566363636363633</v>
      </c>
    </row>
    <row r="45" spans="1:6" x14ac:dyDescent="0.2">
      <c r="A45" s="53" t="s">
        <v>134</v>
      </c>
      <c r="B45" s="54" t="s">
        <v>135</v>
      </c>
      <c r="C45" s="83">
        <f>C46</f>
        <v>300</v>
      </c>
      <c r="D45" s="83">
        <f>D46</f>
        <v>300</v>
      </c>
      <c r="E45" s="83">
        <f>E46</f>
        <v>134.22999999999999</v>
      </c>
      <c r="F45" s="83">
        <f>(E45*100)/D45</f>
        <v>44.743333333333332</v>
      </c>
    </row>
    <row r="46" spans="1:6" ht="25.5" x14ac:dyDescent="0.2">
      <c r="A46" s="55" t="s">
        <v>136</v>
      </c>
      <c r="B46" s="56" t="s">
        <v>137</v>
      </c>
      <c r="C46" s="84">
        <v>300</v>
      </c>
      <c r="D46" s="84">
        <v>300</v>
      </c>
      <c r="E46" s="84">
        <v>134.22999999999999</v>
      </c>
      <c r="F46" s="84"/>
    </row>
    <row r="47" spans="1:6" x14ac:dyDescent="0.2">
      <c r="A47" s="53" t="s">
        <v>138</v>
      </c>
      <c r="B47" s="54" t="s">
        <v>139</v>
      </c>
      <c r="C47" s="83">
        <f>C48</f>
        <v>800</v>
      </c>
      <c r="D47" s="83">
        <f>D48</f>
        <v>800</v>
      </c>
      <c r="E47" s="83">
        <f>E48</f>
        <v>400</v>
      </c>
      <c r="F47" s="83">
        <f>(E47*100)/D47</f>
        <v>50</v>
      </c>
    </row>
    <row r="48" spans="1:6" x14ac:dyDescent="0.2">
      <c r="A48" s="55" t="s">
        <v>140</v>
      </c>
      <c r="B48" s="56" t="s">
        <v>141</v>
      </c>
      <c r="C48" s="84">
        <v>800</v>
      </c>
      <c r="D48" s="84">
        <v>800</v>
      </c>
      <c r="E48" s="84">
        <v>400</v>
      </c>
      <c r="F48" s="84"/>
    </row>
    <row r="49" spans="1:6" x14ac:dyDescent="0.2">
      <c r="A49" s="49" t="s">
        <v>142</v>
      </c>
      <c r="B49" s="50" t="s">
        <v>143</v>
      </c>
      <c r="C49" s="80">
        <f t="shared" ref="C49:E51" si="0">C50</f>
        <v>4000</v>
      </c>
      <c r="D49" s="80">
        <f t="shared" si="0"/>
        <v>4000</v>
      </c>
      <c r="E49" s="80">
        <f t="shared" si="0"/>
        <v>1852.2</v>
      </c>
      <c r="F49" s="81">
        <f>(E49*100)/D49</f>
        <v>46.305</v>
      </c>
    </row>
    <row r="50" spans="1:6" x14ac:dyDescent="0.2">
      <c r="A50" s="51" t="s">
        <v>144</v>
      </c>
      <c r="B50" s="52" t="s">
        <v>145</v>
      </c>
      <c r="C50" s="82">
        <f t="shared" si="0"/>
        <v>4000</v>
      </c>
      <c r="D50" s="82">
        <f t="shared" si="0"/>
        <v>4000</v>
      </c>
      <c r="E50" s="82">
        <f t="shared" si="0"/>
        <v>1852.2</v>
      </c>
      <c r="F50" s="81">
        <f>(E50*100)/D50</f>
        <v>46.305</v>
      </c>
    </row>
    <row r="51" spans="1:6" x14ac:dyDescent="0.2">
      <c r="A51" s="53" t="s">
        <v>146</v>
      </c>
      <c r="B51" s="54" t="s">
        <v>147</v>
      </c>
      <c r="C51" s="83">
        <f t="shared" si="0"/>
        <v>4000</v>
      </c>
      <c r="D51" s="83">
        <f t="shared" si="0"/>
        <v>4000</v>
      </c>
      <c r="E51" s="83">
        <f t="shared" si="0"/>
        <v>1852.2</v>
      </c>
      <c r="F51" s="83">
        <f>(E51*100)/D51</f>
        <v>46.305</v>
      </c>
    </row>
    <row r="52" spans="1:6" x14ac:dyDescent="0.2">
      <c r="A52" s="55" t="s">
        <v>148</v>
      </c>
      <c r="B52" s="56" t="s">
        <v>149</v>
      </c>
      <c r="C52" s="84">
        <v>4000</v>
      </c>
      <c r="D52" s="84">
        <v>4000</v>
      </c>
      <c r="E52" s="84">
        <v>1852.2</v>
      </c>
      <c r="F52" s="84"/>
    </row>
    <row r="53" spans="1:6" x14ac:dyDescent="0.2">
      <c r="A53" s="49" t="s">
        <v>50</v>
      </c>
      <c r="B53" s="50" t="s">
        <v>51</v>
      </c>
      <c r="C53" s="80">
        <f t="shared" ref="C53:E54" si="1">C54</f>
        <v>716288</v>
      </c>
      <c r="D53" s="80">
        <f t="shared" si="1"/>
        <v>716288</v>
      </c>
      <c r="E53" s="80">
        <f t="shared" si="1"/>
        <v>394051.5</v>
      </c>
      <c r="F53" s="81">
        <f>(E53*100)/D53</f>
        <v>55.012997565225163</v>
      </c>
    </row>
    <row r="54" spans="1:6" x14ac:dyDescent="0.2">
      <c r="A54" s="51" t="s">
        <v>64</v>
      </c>
      <c r="B54" s="52" t="s">
        <v>65</v>
      </c>
      <c r="C54" s="82">
        <f t="shared" si="1"/>
        <v>716288</v>
      </c>
      <c r="D54" s="82">
        <f t="shared" si="1"/>
        <v>716288</v>
      </c>
      <c r="E54" s="82">
        <f t="shared" si="1"/>
        <v>394051.5</v>
      </c>
      <c r="F54" s="81">
        <f>(E54*100)/D54</f>
        <v>55.012997565225163</v>
      </c>
    </row>
    <row r="55" spans="1:6" ht="25.5" x14ac:dyDescent="0.2">
      <c r="A55" s="53" t="s">
        <v>66</v>
      </c>
      <c r="B55" s="54" t="s">
        <v>67</v>
      </c>
      <c r="C55" s="83">
        <f>C56+C57</f>
        <v>716288</v>
      </c>
      <c r="D55" s="83">
        <f>D56+D57</f>
        <v>716288</v>
      </c>
      <c r="E55" s="83">
        <f>E56+E57</f>
        <v>394051.5</v>
      </c>
      <c r="F55" s="83">
        <f>(E55*100)/D55</f>
        <v>55.012997565225163</v>
      </c>
    </row>
    <row r="56" spans="1:6" x14ac:dyDescent="0.2">
      <c r="A56" s="55" t="s">
        <v>68</v>
      </c>
      <c r="B56" s="56" t="s">
        <v>69</v>
      </c>
      <c r="C56" s="84">
        <v>712288</v>
      </c>
      <c r="D56" s="84">
        <v>712288</v>
      </c>
      <c r="E56" s="84">
        <v>392199.3</v>
      </c>
      <c r="F56" s="84"/>
    </row>
    <row r="57" spans="1:6" ht="25.5" x14ac:dyDescent="0.2">
      <c r="A57" s="55" t="s">
        <v>70</v>
      </c>
      <c r="B57" s="56" t="s">
        <v>71</v>
      </c>
      <c r="C57" s="84">
        <v>4000</v>
      </c>
      <c r="D57" s="84">
        <v>4000</v>
      </c>
      <c r="E57" s="84">
        <v>1852.2</v>
      </c>
      <c r="F57" s="84"/>
    </row>
    <row r="58" spans="1:6" x14ac:dyDescent="0.2">
      <c r="A58" s="48" t="s">
        <v>74</v>
      </c>
      <c r="B58" s="48" t="s">
        <v>170</v>
      </c>
      <c r="C58" s="78">
        <f t="shared" ref="C58:E61" si="2">C59</f>
        <v>10</v>
      </c>
      <c r="D58" s="78">
        <f t="shared" si="2"/>
        <v>10</v>
      </c>
      <c r="E58" s="78">
        <f t="shared" si="2"/>
        <v>0</v>
      </c>
      <c r="F58" s="79">
        <f>(E58*100)/D58</f>
        <v>0</v>
      </c>
    </row>
    <row r="59" spans="1:6" x14ac:dyDescent="0.2">
      <c r="A59" s="49" t="s">
        <v>72</v>
      </c>
      <c r="B59" s="50" t="s">
        <v>73</v>
      </c>
      <c r="C59" s="80">
        <f t="shared" si="2"/>
        <v>10</v>
      </c>
      <c r="D59" s="80">
        <f t="shared" si="2"/>
        <v>10</v>
      </c>
      <c r="E59" s="80">
        <f t="shared" si="2"/>
        <v>0</v>
      </c>
      <c r="F59" s="81">
        <f>(E59*100)/D59</f>
        <v>0</v>
      </c>
    </row>
    <row r="60" spans="1:6" x14ac:dyDescent="0.2">
      <c r="A60" s="51" t="s">
        <v>87</v>
      </c>
      <c r="B60" s="52" t="s">
        <v>88</v>
      </c>
      <c r="C60" s="82">
        <f t="shared" si="2"/>
        <v>10</v>
      </c>
      <c r="D60" s="82">
        <f t="shared" si="2"/>
        <v>10</v>
      </c>
      <c r="E60" s="82">
        <f t="shared" si="2"/>
        <v>0</v>
      </c>
      <c r="F60" s="81">
        <f>(E60*100)/D60</f>
        <v>0</v>
      </c>
    </row>
    <row r="61" spans="1:6" x14ac:dyDescent="0.2">
      <c r="A61" s="53" t="s">
        <v>97</v>
      </c>
      <c r="B61" s="54" t="s">
        <v>98</v>
      </c>
      <c r="C61" s="83">
        <f t="shared" si="2"/>
        <v>10</v>
      </c>
      <c r="D61" s="83">
        <f t="shared" si="2"/>
        <v>10</v>
      </c>
      <c r="E61" s="83">
        <f t="shared" si="2"/>
        <v>0</v>
      </c>
      <c r="F61" s="83">
        <f>(E61*100)/D61</f>
        <v>0</v>
      </c>
    </row>
    <row r="62" spans="1:6" x14ac:dyDescent="0.2">
      <c r="A62" s="55" t="s">
        <v>99</v>
      </c>
      <c r="B62" s="56" t="s">
        <v>100</v>
      </c>
      <c r="C62" s="84">
        <v>10</v>
      </c>
      <c r="D62" s="84">
        <v>10</v>
      </c>
      <c r="E62" s="84">
        <v>0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5" si="3">C64</f>
        <v>10</v>
      </c>
      <c r="D63" s="80">
        <f t="shared" si="3"/>
        <v>10</v>
      </c>
      <c r="E63" s="80">
        <f t="shared" si="3"/>
        <v>0</v>
      </c>
      <c r="F63" s="81">
        <f>(E63*100)/D63</f>
        <v>0</v>
      </c>
    </row>
    <row r="64" spans="1:6" x14ac:dyDescent="0.2">
      <c r="A64" s="51" t="s">
        <v>58</v>
      </c>
      <c r="B64" s="52" t="s">
        <v>59</v>
      </c>
      <c r="C64" s="82">
        <f t="shared" si="3"/>
        <v>10</v>
      </c>
      <c r="D64" s="82">
        <f t="shared" si="3"/>
        <v>10</v>
      </c>
      <c r="E64" s="82">
        <f t="shared" si="3"/>
        <v>0</v>
      </c>
      <c r="F64" s="81">
        <f>(E64*100)/D64</f>
        <v>0</v>
      </c>
    </row>
    <row r="65" spans="1:6" x14ac:dyDescent="0.2">
      <c r="A65" s="53" t="s">
        <v>60</v>
      </c>
      <c r="B65" s="54" t="s">
        <v>61</v>
      </c>
      <c r="C65" s="83">
        <f t="shared" si="3"/>
        <v>10</v>
      </c>
      <c r="D65" s="83">
        <f t="shared" si="3"/>
        <v>10</v>
      </c>
      <c r="E65" s="83">
        <f t="shared" si="3"/>
        <v>0</v>
      </c>
      <c r="F65" s="83">
        <f>(E65*100)/D65</f>
        <v>0</v>
      </c>
    </row>
    <row r="66" spans="1:6" x14ac:dyDescent="0.2">
      <c r="A66" s="55" t="s">
        <v>62</v>
      </c>
      <c r="B66" s="56" t="s">
        <v>63</v>
      </c>
      <c r="C66" s="84">
        <v>10</v>
      </c>
      <c r="D66" s="84">
        <v>10</v>
      </c>
      <c r="E66" s="84">
        <v>0</v>
      </c>
      <c r="F66" s="84"/>
    </row>
    <row r="67" spans="1:6" x14ac:dyDescent="0.2">
      <c r="A67" s="48" t="s">
        <v>163</v>
      </c>
      <c r="B67" s="48" t="s">
        <v>171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50</v>
      </c>
      <c r="B68" s="50" t="s">
        <v>51</v>
      </c>
      <c r="C68" s="80">
        <f t="shared" ref="C68:E70" si="4">C69</f>
        <v>0</v>
      </c>
      <c r="D68" s="80">
        <f t="shared" si="4"/>
        <v>0</v>
      </c>
      <c r="E68" s="80">
        <f t="shared" si="4"/>
        <v>0</v>
      </c>
      <c r="F68" s="81" t="e">
        <f>(E68*100)/D68</f>
        <v>#DIV/0!</v>
      </c>
    </row>
    <row r="69" spans="1:6" x14ac:dyDescent="0.2">
      <c r="A69" s="51" t="s">
        <v>52</v>
      </c>
      <c r="B69" s="52" t="s">
        <v>53</v>
      </c>
      <c r="C69" s="82">
        <f t="shared" si="4"/>
        <v>0</v>
      </c>
      <c r="D69" s="82">
        <f t="shared" si="4"/>
        <v>0</v>
      </c>
      <c r="E69" s="82">
        <f t="shared" si="4"/>
        <v>0</v>
      </c>
      <c r="F69" s="81" t="e">
        <f>(E69*100)/D69</f>
        <v>#DIV/0!</v>
      </c>
    </row>
    <row r="70" spans="1:6" x14ac:dyDescent="0.2">
      <c r="A70" s="53" t="s">
        <v>54</v>
      </c>
      <c r="B70" s="54" t="s">
        <v>55</v>
      </c>
      <c r="C70" s="83">
        <f t="shared" si="4"/>
        <v>0</v>
      </c>
      <c r="D70" s="83">
        <f t="shared" si="4"/>
        <v>0</v>
      </c>
      <c r="E70" s="83">
        <f t="shared" si="4"/>
        <v>0</v>
      </c>
      <c r="F70" s="83" t="e">
        <f>(E70*100)/D70</f>
        <v>#DIV/0!</v>
      </c>
    </row>
    <row r="71" spans="1:6" x14ac:dyDescent="0.2">
      <c r="A71" s="55" t="s">
        <v>56</v>
      </c>
      <c r="B71" s="56" t="s">
        <v>57</v>
      </c>
      <c r="C71" s="84">
        <v>0</v>
      </c>
      <c r="D71" s="84">
        <v>0</v>
      </c>
      <c r="E71" s="84">
        <v>0</v>
      </c>
      <c r="F71" s="84"/>
    </row>
    <row r="72" spans="1:6" s="57" customFormat="1" x14ac:dyDescent="0.2"/>
    <row r="73" spans="1:6" s="57" customFormat="1" x14ac:dyDescent="0.2"/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Gregurin</cp:lastModifiedBy>
  <cp:lastPrinted>2023-07-24T12:33:14Z</cp:lastPrinted>
  <dcterms:created xsi:type="dcterms:W3CDTF">2022-08-12T12:51:27Z</dcterms:created>
  <dcterms:modified xsi:type="dcterms:W3CDTF">2024-07-18T08:52:58Z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