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imunovic\Desktop\USR\IZVRŠENJE-USR\Izvršenje za 2025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80" i="15"/>
  <c r="F78" i="15"/>
  <c r="E78" i="15"/>
  <c r="D78" i="15"/>
  <c r="C78" i="15"/>
  <c r="F77" i="15"/>
  <c r="E77" i="15"/>
  <c r="D77" i="15"/>
  <c r="C77" i="15"/>
  <c r="F76" i="15"/>
  <c r="E76" i="15"/>
  <c r="D76" i="15"/>
  <c r="C76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6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0" i="15"/>
  <c r="E50" i="15"/>
  <c r="D50" i="15"/>
  <c r="C50" i="15"/>
  <c r="F48" i="15"/>
  <c r="E48" i="15"/>
  <c r="D48" i="15"/>
  <c r="C48" i="15"/>
  <c r="F47" i="15"/>
  <c r="E47" i="15"/>
  <c r="D47" i="15"/>
  <c r="C47" i="15"/>
  <c r="F41" i="15"/>
  <c r="E41" i="15"/>
  <c r="D41" i="15"/>
  <c r="C41" i="15"/>
  <c r="F31" i="15"/>
  <c r="E31" i="15"/>
  <c r="D31" i="15"/>
  <c r="C31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5" i="3"/>
  <c r="K75" i="3"/>
  <c r="L74" i="3"/>
  <c r="K74" i="3"/>
  <c r="J74" i="3"/>
  <c r="I74" i="3"/>
  <c r="H74" i="3"/>
  <c r="G74" i="3"/>
  <c r="L73" i="3"/>
  <c r="K73" i="3"/>
  <c r="L72" i="3"/>
  <c r="K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J42" i="3"/>
  <c r="I42" i="3"/>
  <c r="H42" i="3"/>
  <c r="G42" i="3"/>
  <c r="L41" i="3"/>
  <c r="K41" i="3"/>
  <c r="L40" i="3"/>
  <c r="K40" i="3"/>
  <c r="L39" i="3"/>
  <c r="K39" i="3"/>
  <c r="L38" i="3"/>
  <c r="K38" i="3"/>
  <c r="L37" i="3"/>
  <c r="K37" i="3"/>
  <c r="J37" i="3"/>
  <c r="I37" i="3"/>
  <c r="H37" i="3"/>
  <c r="G37" i="3"/>
  <c r="L36" i="3"/>
  <c r="K36" i="3"/>
  <c r="J36" i="3"/>
  <c r="I36" i="3"/>
  <c r="H36" i="3"/>
  <c r="G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<sst xmlns="http://schemas.openxmlformats.org/spreadsheetml/2006/main" count="419" uniqueCount="190">
  <si>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</si>
  <si>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</si>
  <si>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</si>
  <si>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</si>
  <si>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</si>
  <si>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</si>
  <si>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</si>
  <si>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</si>
  <si>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</si>
  <si>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</si>
  <si>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</si>
  <si>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</si>
  <si>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</si>
  <si>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</si>
  <si>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</si>
  <si>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</si>
  <si>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</si>
  <si>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</si>
  <si>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</si>
  <si>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</si>
  <si>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</si>
  <si>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</si>
  <si>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</si>
  <si>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</si>
  <si>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</si>
  <si>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</si>
  <si>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</si>
  <si>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</si>
  <si>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</si>
  <si>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</si>
  <si>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</si>
  <si>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</si>
  <si>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</si>
  <si>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</si>
  <si>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</si>
  <si>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</si>
  <si>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</si>
  <si>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</si>
  <si>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</si>
  <si>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</si>
  <si>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</si>
  <si>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</si>
  <si>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</si>
  <si>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</si>
  <si>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</si>
  <si>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</si>
  <si>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</si>
  <si>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</si>
  <si>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</si>
  <si>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</si>
  <si>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</si>
  <si>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</si>
  <si>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</si>
  <si>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</si>
  <si>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</si>
  <si>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</si>
  <si>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</si>
  <si>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</si>
  <si>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</si>
  <si>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</si>
  <si>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</si>
  <si>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</si>
  <si>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</si>
  <si>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</si>
  <si>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</si>
  <si>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</si>
  <si>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</si>
  <si>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</si>
  <si>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</si>
  <si>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</si>
  <si>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</si>
  <si>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</si>
  <si>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</si>
  <si>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</si>
  <si>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</si>
  <si>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</si>
  <si>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</si>
  <si>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</si>
  <si>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</si>
  <si>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</si>
  <si>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</si>
  <si>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</si>
  <si>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</si>
  <si>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</si>
  <si>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</si>
  <si>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</si>
  <si>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</si>
  <si>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</si>
  <si>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</si>
  <si>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</si>
  <si>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</si>
  <si>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</si>
  <si>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</si>
  <si>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</si>
  <si>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</si>
  <si>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</si>
  <si>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</si>
  <si>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</si>
  <si>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</si>
  <si>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</si>
  <si>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</si>
  <si>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</si>
  <si>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</si>
  <si>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</si>
  <si>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</si>
  <si>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</si>
  <si>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</si>
  <si>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</si>
  <si>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</si>
  <si>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</si>
  <si>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</si>
  <si>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</si>
  <si>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</si>
  <si>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</si>
  <si>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</si>
  <si>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</si>
  <si>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</si>
  <si>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</si>
  <si>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</si>
  <si>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</si>
  <si>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</si>
  <si>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</si>
  <si>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</si>
  <si>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</si>
  <si>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</si>
  <si>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</si>
  <si>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</si>
  <si>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</si>
  <si>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</si>
  <si>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</si>
  <si>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</si>
  <si>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</si>
  <si>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</si>
  <si>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</si>
  <si>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</si>
  <si>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</si>
  <si>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</si>
  <si>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</si>
  <si>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</si>
  <si>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</si>
  <si>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</si>
  <si>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</si>
  <si>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</si>
  <si>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</si>
  <si>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</si>
  <si>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</si>
  <si>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</si>
  <si>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</si>
  <si>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</si>
  <si>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</si>
  <si>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</si>
  <si>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</si>
  <si>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</si>
  <si>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</si>
  <si>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</si>
  <si>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</si>
  <si>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</si>
  <si>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</si>
  <si>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</si>
  <si>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</si>
  <si>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</si>
  <si>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</si>
  <si>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</si>
  <si>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</si>
  <si>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</si>
  <si>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</si>
  <si>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</si>
  <si>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</si>
  <si>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</si>
  <si>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</si>
  <si>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</si>
  <si>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</si>
  <si>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</si>
  <si>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</si>
  <si>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</si>
  <si>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</si>
  <si>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</si>
  <si>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35 Upravni sudovi</t>
  </si>
  <si>
    <t>47158 RIJEKA UPRAVNI SUD</t>
  </si>
  <si>
    <t>2803 Vođenje sudskih postupaka</t>
  </si>
  <si>
    <t>11</t>
  </si>
  <si>
    <t>43</t>
  </si>
  <si>
    <t>A851001</t>
  </si>
  <si>
    <t>Vođenje sudskih postupaka iz nadležnosti upravnih sudova</t>
  </si>
  <si>
    <t>TEKUĆI PLAN  2025.*</t>
  </si>
  <si>
    <t>IZVRŠENJE 1.-12.2025.*</t>
  </si>
  <si>
    <t xml:space="preserve">INDEKS**
</t>
  </si>
  <si>
    <t>Opći prihodi i primici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</si>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</sst>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1030024.94</v>
      </c>
      <c r="H10" s="87">
        <v>1196082</v>
      </c>
      <c r="I10" s="87">
        <v>1144545</v>
      </c>
      <c r="J10" s="87">
        <v>1141706.1499999999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1030024.94</v>
      </c>
      <c r="H12" s="88">
        <f>ROUND(H10+H11,2)</f>
        <v>1196082</v>
      </c>
      <c r="I12" s="88">
        <f>ROUND(I10+I11,2)</f>
        <v>1144545</v>
      </c>
      <c r="J12" s="88">
        <f>ROUND(J10+J11,2)</f>
        <v>1141706.1499999999</v>
      </c>
      <c r="K12" s="89">
        <f>J12/G12*100</f>
        <v>110.842573384679</v>
      </c>
      <c r="L12" s="89">
        <f>J12/I12*100</f>
        <v>99.751966938827195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1025234.97</v>
      </c>
      <c r="H13" s="87">
        <v>1189082</v>
      </c>
      <c r="I13" s="87">
        <v>1139845</v>
      </c>
      <c r="J13" s="87">
        <v>1137045.98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4978.8100000000004</v>
      </c>
      <c r="H14" s="87">
        <v>7000</v>
      </c>
      <c r="I14" s="87">
        <v>4700</v>
      </c>
      <c r="J14" s="87">
        <v>4660.17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1030213.78</v>
      </c>
      <c r="H15" s="88">
        <f>ROUND(H13+H14,2)</f>
        <v>1196082</v>
      </c>
      <c r="I15" s="88">
        <f>ROUND(I13+I14,2)</f>
        <v>1144545</v>
      </c>
      <c r="J15" s="88">
        <f>ROUND(J13+J14,2)</f>
        <v>1141706.1499999999</v>
      </c>
      <c r="K15" s="89">
        <f>J15/G15*100</f>
        <v>110.822255745793</v>
      </c>
      <c r="L15" s="89">
        <f>J15/I15*100</f>
        <v>99.751966938827195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-188.84</v>
      </c>
      <c r="H16" s="91">
        <f>ROUND(H12-H15,2)</f>
        <v>0</v>
      </c>
      <c r="I16" s="91">
        <f>ROUND(I12-I15,2)</f>
        <v>0</v>
      </c>
      <c r="J16" s="91">
        <f>ROUND(J12-J15,2)</f>
        <v>0</v>
      </c>
      <c r="K16" s="89">
        <f>J16/G16*100</f>
        <v>0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188.84</v>
      </c>
      <c r="H24" s="87"/>
      <c r="I24" s="87"/>
      <c r="J24" s="87">
        <v>0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0</v>
      </c>
      <c r="H25" s="87"/>
      <c r="I25" s="87"/>
      <c r="J25" s="87">
        <v>0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188.84</v>
      </c>
      <c r="H26" s="95">
        <f>ROUND(H24+H25,2)</f>
        <v>0</v>
      </c>
      <c r="I26" s="95">
        <f>ROUND(I24+I25,2)</f>
        <v>0</v>
      </c>
      <c r="J26" s="95">
        <f>ROUND(J24+J25,2)</f>
        <v>0</v>
      </c>
      <c r="K26" s="94">
        <f>J26/G26*100</f>
        <v>0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6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1030024.9400000001</v>
      </c>
      <c r="H10" s="66">
        <f>H11</f>
        <v>1196082</v>
      </c>
      <c r="I10" s="66">
        <f>I11</f>
        <v>1144545</v>
      </c>
      <c r="J10" s="66">
        <f>J11</f>
        <v>1141706.1499999999</v>
      </c>
      <c r="K10" s="70">
        <f t="shared" ref="K10:K21" si="0">(J10*100)/G10</f>
        <v>110.8425733846794</v>
      </c>
      <c r="L10" s="70">
        <f t="shared" ref="L10:L21" si="1">(J10*100)/I10</f>
        <v>99.751966938827223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1030024.9400000001</v>
      </c>
      <c r="H11" s="66">
        <f>H12+H15+H18</f>
        <v>1196082</v>
      </c>
      <c r="I11" s="66">
        <f>I12+I15+I18</f>
        <v>1144545</v>
      </c>
      <c r="J11" s="66">
        <f>J12+J15+J18</f>
        <v>1141706.1499999999</v>
      </c>
      <c r="K11" s="66">
        <f t="shared" si="0"/>
        <v>110.8425733846794</v>
      </c>
      <c r="L11" s="66">
        <f t="shared" si="1"/>
        <v>99.751966938827223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0</v>
      </c>
      <c r="H12" s="66">
        <f t="shared" si="2"/>
        <v>15</v>
      </c>
      <c r="I12" s="66">
        <f t="shared" si="2"/>
        <v>15</v>
      </c>
      <c r="J12" s="66">
        <f t="shared" si="2"/>
        <v>0</v>
      </c>
      <c r="K12" s="66" t="e">
        <f t="shared" si="0"/>
        <v>#DIV/0!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0</v>
      </c>
      <c r="H13" s="66">
        <f t="shared" si="2"/>
        <v>15</v>
      </c>
      <c r="I13" s="66">
        <f t="shared" si="2"/>
        <v>15</v>
      </c>
      <c r="J13" s="66">
        <f t="shared" si="2"/>
        <v>0</v>
      </c>
      <c r="K13" s="66" t="e">
        <f t="shared" si="0"/>
        <v>#DIV/0!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0</v>
      </c>
      <c r="H14" s="67">
        <v>15</v>
      </c>
      <c r="I14" s="67">
        <v>15</v>
      </c>
      <c r="J14" s="67">
        <v>0</v>
      </c>
      <c r="K14" s="67" t="e">
        <f t="shared" si="0"/>
        <v>#DIV/0!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60.86</v>
      </c>
      <c r="H15" s="66">
        <f t="shared" si="3"/>
        <v>500</v>
      </c>
      <c r="I15" s="66">
        <f t="shared" si="3"/>
        <v>500</v>
      </c>
      <c r="J15" s="66">
        <f t="shared" si="3"/>
        <v>101.43</v>
      </c>
      <c r="K15" s="66">
        <f t="shared" si="0"/>
        <v>166.66118961551101</v>
      </c>
      <c r="L15" s="66">
        <f t="shared" si="1"/>
        <v>20.286000000000001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60.86</v>
      </c>
      <c r="H16" s="66">
        <f t="shared" si="3"/>
        <v>500</v>
      </c>
      <c r="I16" s="66">
        <f t="shared" si="3"/>
        <v>500</v>
      </c>
      <c r="J16" s="66">
        <f t="shared" si="3"/>
        <v>101.43</v>
      </c>
      <c r="K16" s="66">
        <f t="shared" si="0"/>
        <v>166.66118961551101</v>
      </c>
      <c r="L16" s="66">
        <f t="shared" si="1"/>
        <v>20.286000000000001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60.86</v>
      </c>
      <c r="H17" s="67">
        <v>500</v>
      </c>
      <c r="I17" s="67">
        <v>500</v>
      </c>
      <c r="J17" s="67">
        <v>101.43</v>
      </c>
      <c r="K17" s="67">
        <f t="shared" si="0"/>
        <v>166.66118961551101</v>
      </c>
      <c r="L17" s="67">
        <f t="shared" si="1"/>
        <v>20.286000000000001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1029964.0800000001</v>
      </c>
      <c r="H18" s="66">
        <f>H19</f>
        <v>1195567</v>
      </c>
      <c r="I18" s="66">
        <f>I19</f>
        <v>1144030</v>
      </c>
      <c r="J18" s="66">
        <f>J19</f>
        <v>1141604.72</v>
      </c>
      <c r="K18" s="66">
        <f t="shared" si="0"/>
        <v>110.83927509394307</v>
      </c>
      <c r="L18" s="66">
        <f t="shared" si="1"/>
        <v>99.788005559294774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1029964.0800000001</v>
      </c>
      <c r="H19" s="66">
        <f>H20+H21</f>
        <v>1195567</v>
      </c>
      <c r="I19" s="66">
        <f>I20+I21</f>
        <v>1144030</v>
      </c>
      <c r="J19" s="66">
        <f>J20+J21</f>
        <v>1141604.72</v>
      </c>
      <c r="K19" s="66">
        <f t="shared" si="0"/>
        <v>110.83927509394307</v>
      </c>
      <c r="L19" s="66">
        <f t="shared" si="1"/>
        <v>99.788005559294774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1024985.27</v>
      </c>
      <c r="H20" s="67">
        <v>1188567</v>
      </c>
      <c r="I20" s="67">
        <v>1139330</v>
      </c>
      <c r="J20" s="67">
        <v>1136944.55</v>
      </c>
      <c r="K20" s="67">
        <f t="shared" si="0"/>
        <v>110.92301355706311</v>
      </c>
      <c r="L20" s="67">
        <f t="shared" si="1"/>
        <v>99.79062694741647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4978.8100000000004</v>
      </c>
      <c r="H21" s="67">
        <v>7000</v>
      </c>
      <c r="I21" s="67">
        <v>4700</v>
      </c>
      <c r="J21" s="67">
        <v>4660.17</v>
      </c>
      <c r="K21" s="67">
        <f t="shared" si="0"/>
        <v>93.600077126863638</v>
      </c>
      <c r="L21" s="67">
        <f t="shared" si="1"/>
        <v>99.152553191489361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G27+G68</f>
        <v>1030213.78</v>
      </c>
      <c r="H26" s="66">
        <f>H27+H68</f>
        <v>1196082</v>
      </c>
      <c r="I26" s="66">
        <f>I27+I68</f>
        <v>1144545</v>
      </c>
      <c r="J26" s="66">
        <f>J27+J68</f>
        <v>1141706.1499999999</v>
      </c>
      <c r="K26" s="71">
        <f t="shared" ref="K26:K57" si="4">(J26*100)/G26</f>
        <v>110.82225574579287</v>
      </c>
      <c r="L26" s="71">
        <f t="shared" ref="L26:L57" si="5">(J26*100)/I26</f>
        <v>99.751966938827223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G28+G36+G62</f>
        <v>1025234.97</v>
      </c>
      <c r="H27" s="66">
        <f>H28+H36+H62</f>
        <v>1189082</v>
      </c>
      <c r="I27" s="66">
        <f>I28+I36+I62</f>
        <v>1139845</v>
      </c>
      <c r="J27" s="66">
        <f>J28+J36+J62</f>
        <v>1137045.98</v>
      </c>
      <c r="K27" s="66">
        <f t="shared" si="4"/>
        <v>110.90589116366174</v>
      </c>
      <c r="L27" s="66">
        <f t="shared" si="5"/>
        <v>99.754438542082482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896976.13</v>
      </c>
      <c r="H28" s="66">
        <f>H29+H32+H34</f>
        <v>1056182</v>
      </c>
      <c r="I28" s="66">
        <f>I29+I32+I34</f>
        <v>1013549</v>
      </c>
      <c r="J28" s="66">
        <f>J29+J32+J34</f>
        <v>1011203.8500000001</v>
      </c>
      <c r="K28" s="66">
        <f t="shared" si="4"/>
        <v>112.73475582900963</v>
      </c>
      <c r="L28" s="66">
        <f t="shared" si="5"/>
        <v>99.768619968052846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755180.27</v>
      </c>
      <c r="H29" s="66">
        <f>H30+H31</f>
        <v>886260</v>
      </c>
      <c r="I29" s="66">
        <f>I30+I31</f>
        <v>849827</v>
      </c>
      <c r="J29" s="66">
        <f>J30+J31</f>
        <v>848449.18</v>
      </c>
      <c r="K29" s="66">
        <f t="shared" si="4"/>
        <v>112.35054909472144</v>
      </c>
      <c r="L29" s="66">
        <f t="shared" si="5"/>
        <v>99.837870531296375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755180.27</v>
      </c>
      <c r="H30" s="67">
        <v>886000</v>
      </c>
      <c r="I30" s="67">
        <v>849580</v>
      </c>
      <c r="J30" s="67">
        <v>848449.18</v>
      </c>
      <c r="K30" s="67">
        <f t="shared" si="4"/>
        <v>112.35054909472144</v>
      </c>
      <c r="L30" s="67">
        <f t="shared" si="5"/>
        <v>99.866896584194549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0</v>
      </c>
      <c r="H31" s="67">
        <v>260</v>
      </c>
      <c r="I31" s="67">
        <v>247</v>
      </c>
      <c r="J31" s="67">
        <v>0</v>
      </c>
      <c r="K31" s="67" t="e">
        <f t="shared" si="4"/>
        <v>#DIV/0!</v>
      </c>
      <c r="L31" s="67">
        <f t="shared" si="5"/>
        <v>0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23688.87</v>
      </c>
      <c r="H32" s="66">
        <f>H33</f>
        <v>28922</v>
      </c>
      <c r="I32" s="66">
        <f>I33</f>
        <v>27722</v>
      </c>
      <c r="J32" s="66">
        <f>J33</f>
        <v>26876.17</v>
      </c>
      <c r="K32" s="66">
        <f t="shared" si="4"/>
        <v>113.45484187299775</v>
      </c>
      <c r="L32" s="66">
        <f t="shared" si="5"/>
        <v>96.948885361806504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23688.87</v>
      </c>
      <c r="H33" s="67">
        <v>28922</v>
      </c>
      <c r="I33" s="67">
        <v>27722</v>
      </c>
      <c r="J33" s="67">
        <v>26876.17</v>
      </c>
      <c r="K33" s="67">
        <f t="shared" si="4"/>
        <v>113.45484187299775</v>
      </c>
      <c r="L33" s="67">
        <f t="shared" si="5"/>
        <v>96.948885361806504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</f>
        <v>118106.99</v>
      </c>
      <c r="H34" s="66">
        <f>H35</f>
        <v>141000</v>
      </c>
      <c r="I34" s="66">
        <f>I35</f>
        <v>136000</v>
      </c>
      <c r="J34" s="66">
        <f>J35</f>
        <v>135878.5</v>
      </c>
      <c r="K34" s="66">
        <f t="shared" si="4"/>
        <v>115.04695869397737</v>
      </c>
      <c r="L34" s="66">
        <f t="shared" si="5"/>
        <v>99.910661764705878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118106.99</v>
      </c>
      <c r="H35" s="67">
        <v>141000</v>
      </c>
      <c r="I35" s="67">
        <v>136000</v>
      </c>
      <c r="J35" s="67">
        <v>135878.5</v>
      </c>
      <c r="K35" s="67">
        <f t="shared" si="4"/>
        <v>115.04695869397737</v>
      </c>
      <c r="L35" s="67">
        <f t="shared" si="5"/>
        <v>99.910661764705878</v>
      </c>
    </row>
    <row r="36" spans="2:12" x14ac:dyDescent="0.25">
      <c r="B36" s="66"/>
      <c r="C36" s="66" t="s">
        <v>89</v>
      </c>
      <c r="D36" s="66"/>
      <c r="E36" s="66"/>
      <c r="F36" s="66" t="s">
        <v>90</v>
      </c>
      <c r="G36" s="66">
        <f>G37+G42+G46+G56</f>
        <v>126737.7</v>
      </c>
      <c r="H36" s="66">
        <f>H37+H42+H46+H56</f>
        <v>131860</v>
      </c>
      <c r="I36" s="66">
        <f>I37+I42+I46+I56</f>
        <v>124900</v>
      </c>
      <c r="J36" s="66">
        <f>J37+J42+J46+J56</f>
        <v>124446.66000000002</v>
      </c>
      <c r="K36" s="66">
        <f t="shared" si="4"/>
        <v>98.19229795080706</v>
      </c>
      <c r="L36" s="66">
        <f t="shared" si="5"/>
        <v>99.637037630104089</v>
      </c>
    </row>
    <row r="37" spans="2:12" x14ac:dyDescent="0.25">
      <c r="B37" s="66"/>
      <c r="C37" s="66"/>
      <c r="D37" s="66" t="s">
        <v>91</v>
      </c>
      <c r="E37" s="66"/>
      <c r="F37" s="66" t="s">
        <v>92</v>
      </c>
      <c r="G37" s="66">
        <f>G38+G39+G40+G41</f>
        <v>27206.260000000002</v>
      </c>
      <c r="H37" s="66">
        <f>H38+H39+H40+H41</f>
        <v>32730</v>
      </c>
      <c r="I37" s="66">
        <f>I38+I39+I40+I41</f>
        <v>25630</v>
      </c>
      <c r="J37" s="66">
        <f>J38+J39+J40+J41</f>
        <v>25629.5</v>
      </c>
      <c r="K37" s="66">
        <f t="shared" si="4"/>
        <v>94.20442207050877</v>
      </c>
      <c r="L37" s="66">
        <f t="shared" si="5"/>
        <v>99.998049161139292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4960.3500000000004</v>
      </c>
      <c r="H38" s="67">
        <v>4000</v>
      </c>
      <c r="I38" s="67">
        <v>4053</v>
      </c>
      <c r="J38" s="67">
        <v>4052.82</v>
      </c>
      <c r="K38" s="67">
        <f t="shared" si="4"/>
        <v>81.704315219692148</v>
      </c>
      <c r="L38" s="67">
        <f t="shared" si="5"/>
        <v>99.995558845299783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19058.66</v>
      </c>
      <c r="H39" s="67">
        <v>26000</v>
      </c>
      <c r="I39" s="67">
        <v>19671</v>
      </c>
      <c r="J39" s="67">
        <v>19670.68</v>
      </c>
      <c r="K39" s="67">
        <f t="shared" si="4"/>
        <v>103.21124360264572</v>
      </c>
      <c r="L39" s="67">
        <f t="shared" si="5"/>
        <v>99.998373239794617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3094.25</v>
      </c>
      <c r="H40" s="67">
        <v>2600</v>
      </c>
      <c r="I40" s="67">
        <v>1906</v>
      </c>
      <c r="J40" s="67">
        <v>1906</v>
      </c>
      <c r="K40" s="67">
        <f t="shared" si="4"/>
        <v>61.598125555465785</v>
      </c>
      <c r="L40" s="67">
        <f t="shared" si="5"/>
        <v>100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93</v>
      </c>
      <c r="H41" s="67">
        <v>130</v>
      </c>
      <c r="I41" s="67">
        <v>0</v>
      </c>
      <c r="J41" s="67">
        <v>0</v>
      </c>
      <c r="K41" s="67">
        <f t="shared" si="4"/>
        <v>0</v>
      </c>
      <c r="L41" s="67" t="e">
        <f t="shared" si="5"/>
        <v>#DIV/0!</v>
      </c>
    </row>
    <row r="42" spans="2:12" x14ac:dyDescent="0.25">
      <c r="B42" s="66"/>
      <c r="C42" s="66"/>
      <c r="D42" s="66" t="s">
        <v>101</v>
      </c>
      <c r="E42" s="66"/>
      <c r="F42" s="66" t="s">
        <v>102</v>
      </c>
      <c r="G42" s="66">
        <f>G43+G44+G45</f>
        <v>32522.52</v>
      </c>
      <c r="H42" s="66">
        <f>H43+H44+H45</f>
        <v>22900</v>
      </c>
      <c r="I42" s="66">
        <f>I43+I44+I45</f>
        <v>25904</v>
      </c>
      <c r="J42" s="66">
        <f>J43+J44+J45</f>
        <v>25503.78</v>
      </c>
      <c r="K42" s="66">
        <f t="shared" si="4"/>
        <v>78.41883101309493</v>
      </c>
      <c r="L42" s="66">
        <f t="shared" si="5"/>
        <v>98.454987646695486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16985.89</v>
      </c>
      <c r="H43" s="67">
        <v>7500</v>
      </c>
      <c r="I43" s="67">
        <v>11446</v>
      </c>
      <c r="J43" s="67">
        <v>11046.74</v>
      </c>
      <c r="K43" s="67">
        <f t="shared" si="4"/>
        <v>65.034802415416564</v>
      </c>
      <c r="L43" s="67">
        <f t="shared" si="5"/>
        <v>96.511794513367121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15344.73</v>
      </c>
      <c r="H44" s="67">
        <v>15000</v>
      </c>
      <c r="I44" s="67">
        <v>14343</v>
      </c>
      <c r="J44" s="67">
        <v>14342.04</v>
      </c>
      <c r="K44" s="67">
        <f t="shared" si="4"/>
        <v>93.465574174325653</v>
      </c>
      <c r="L44" s="67">
        <f t="shared" si="5"/>
        <v>99.993306839573307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191.9</v>
      </c>
      <c r="H45" s="67">
        <v>400</v>
      </c>
      <c r="I45" s="67">
        <v>115</v>
      </c>
      <c r="J45" s="67">
        <v>115</v>
      </c>
      <c r="K45" s="67">
        <f t="shared" si="4"/>
        <v>59.927045336112556</v>
      </c>
      <c r="L45" s="67">
        <f t="shared" si="5"/>
        <v>100</v>
      </c>
    </row>
    <row r="46" spans="2:12" x14ac:dyDescent="0.25">
      <c r="B46" s="66"/>
      <c r="C46" s="66"/>
      <c r="D46" s="66" t="s">
        <v>109</v>
      </c>
      <c r="E46" s="66"/>
      <c r="F46" s="66" t="s">
        <v>110</v>
      </c>
      <c r="G46" s="66">
        <f>G47+G48+G49+G50+G51+G52+G53+G54+G55</f>
        <v>63986.06</v>
      </c>
      <c r="H46" s="66">
        <f>H47+H48+H49+H50+H51+H52+H53+H54+H55</f>
        <v>72255</v>
      </c>
      <c r="I46" s="66">
        <f>I47+I48+I49+I50+I51+I52+I53+I54+I55</f>
        <v>69692</v>
      </c>
      <c r="J46" s="66">
        <f>J47+J48+J49+J50+J51+J52+J53+J54+J55</f>
        <v>69645.780000000013</v>
      </c>
      <c r="K46" s="66">
        <f t="shared" si="4"/>
        <v>108.84523910364227</v>
      </c>
      <c r="L46" s="66">
        <f t="shared" si="5"/>
        <v>99.933679618894558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29968.05</v>
      </c>
      <c r="H47" s="67">
        <v>26350</v>
      </c>
      <c r="I47" s="67">
        <v>25850</v>
      </c>
      <c r="J47" s="67">
        <v>25835.8</v>
      </c>
      <c r="K47" s="67">
        <f t="shared" si="4"/>
        <v>86.211148206172908</v>
      </c>
      <c r="L47" s="67">
        <f t="shared" si="5"/>
        <v>99.945067698259194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3590.52</v>
      </c>
      <c r="H48" s="67">
        <v>6015</v>
      </c>
      <c r="I48" s="67">
        <v>5385</v>
      </c>
      <c r="J48" s="67">
        <v>5368.32</v>
      </c>
      <c r="K48" s="67">
        <f t="shared" si="4"/>
        <v>149.51371946124794</v>
      </c>
      <c r="L48" s="67">
        <f t="shared" si="5"/>
        <v>99.690250696378826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1637.44</v>
      </c>
      <c r="H49" s="67">
        <v>1000</v>
      </c>
      <c r="I49" s="67">
        <v>560</v>
      </c>
      <c r="J49" s="67">
        <v>551.24</v>
      </c>
      <c r="K49" s="67">
        <f t="shared" si="4"/>
        <v>33.664744967754544</v>
      </c>
      <c r="L49" s="67">
        <f t="shared" si="5"/>
        <v>98.435714285714283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9366.6200000000008</v>
      </c>
      <c r="H50" s="67">
        <v>9000</v>
      </c>
      <c r="I50" s="67">
        <v>8965</v>
      </c>
      <c r="J50" s="67">
        <v>8961.66</v>
      </c>
      <c r="K50" s="67">
        <f t="shared" si="4"/>
        <v>95.67656208963318</v>
      </c>
      <c r="L50" s="67">
        <f t="shared" si="5"/>
        <v>99.962744004461797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6096.46</v>
      </c>
      <c r="H51" s="67">
        <v>7000</v>
      </c>
      <c r="I51" s="67">
        <v>6585</v>
      </c>
      <c r="J51" s="67">
        <v>6583.12</v>
      </c>
      <c r="K51" s="67">
        <f t="shared" si="4"/>
        <v>107.98266535005561</v>
      </c>
      <c r="L51" s="67">
        <f t="shared" si="5"/>
        <v>99.971450265755507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2741.16</v>
      </c>
      <c r="H52" s="67">
        <v>2800</v>
      </c>
      <c r="I52" s="67">
        <v>2015</v>
      </c>
      <c r="J52" s="67">
        <v>2014.16</v>
      </c>
      <c r="K52" s="67">
        <f t="shared" si="4"/>
        <v>73.478381415167306</v>
      </c>
      <c r="L52" s="67">
        <f t="shared" si="5"/>
        <v>99.958312655086843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0</v>
      </c>
      <c r="H53" s="67">
        <v>600</v>
      </c>
      <c r="I53" s="67">
        <v>0</v>
      </c>
      <c r="J53" s="67">
        <v>0</v>
      </c>
      <c r="K53" s="67" t="e">
        <f t="shared" si="4"/>
        <v>#DIV/0!</v>
      </c>
      <c r="L53" s="67" t="e">
        <f t="shared" si="5"/>
        <v>#DIV/0!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19.920000000000002</v>
      </c>
      <c r="H54" s="67">
        <v>70</v>
      </c>
      <c r="I54" s="67">
        <v>20</v>
      </c>
      <c r="J54" s="67">
        <v>19.920000000000002</v>
      </c>
      <c r="K54" s="67">
        <f t="shared" si="4"/>
        <v>99.999999999999986</v>
      </c>
      <c r="L54" s="67">
        <f t="shared" si="5"/>
        <v>99.6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10565.89</v>
      </c>
      <c r="H55" s="67">
        <v>19420</v>
      </c>
      <c r="I55" s="67">
        <v>20312</v>
      </c>
      <c r="J55" s="67">
        <v>20311.560000000001</v>
      </c>
      <c r="K55" s="67">
        <f t="shared" si="4"/>
        <v>192.23709502938229</v>
      </c>
      <c r="L55" s="67">
        <f t="shared" si="5"/>
        <v>99.997833792831827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G57+G58+G59+G60+G61</f>
        <v>3022.86</v>
      </c>
      <c r="H56" s="66">
        <f>H57+H58+H59+H60+H61</f>
        <v>3975</v>
      </c>
      <c r="I56" s="66">
        <f>I57+I58+I59+I60+I61</f>
        <v>3674</v>
      </c>
      <c r="J56" s="66">
        <f>J57+J58+J59+J60+J61</f>
        <v>3667.6</v>
      </c>
      <c r="K56" s="66">
        <f t="shared" si="4"/>
        <v>121.32880781776198</v>
      </c>
      <c r="L56" s="66">
        <f t="shared" si="5"/>
        <v>99.825802939575397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529.32000000000005</v>
      </c>
      <c r="H57" s="67">
        <v>500</v>
      </c>
      <c r="I57" s="67">
        <v>522</v>
      </c>
      <c r="J57" s="67">
        <v>521.79</v>
      </c>
      <c r="K57" s="67">
        <f t="shared" si="4"/>
        <v>98.577420086148251</v>
      </c>
      <c r="L57" s="67">
        <f t="shared" si="5"/>
        <v>99.959770114942529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451.44</v>
      </c>
      <c r="H58" s="67">
        <v>650</v>
      </c>
      <c r="I58" s="67">
        <v>510</v>
      </c>
      <c r="J58" s="67">
        <v>506.47</v>
      </c>
      <c r="K58" s="67">
        <f t="shared" ref="K58:K89" si="6">(J58*100)/G58</f>
        <v>112.18988126882864</v>
      </c>
      <c r="L58" s="67">
        <f t="shared" ref="L58:L75" si="7">(J58*100)/I58</f>
        <v>99.307843137254906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1848</v>
      </c>
      <c r="H59" s="67">
        <v>2700</v>
      </c>
      <c r="I59" s="67">
        <v>2410</v>
      </c>
      <c r="J59" s="67">
        <v>2408.1999999999998</v>
      </c>
      <c r="K59" s="67">
        <f t="shared" si="6"/>
        <v>130.3138528138528</v>
      </c>
      <c r="L59" s="67">
        <f t="shared" si="7"/>
        <v>99.925311203319495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0</v>
      </c>
      <c r="H60" s="67">
        <v>25</v>
      </c>
      <c r="I60" s="67">
        <v>0</v>
      </c>
      <c r="J60" s="67">
        <v>0</v>
      </c>
      <c r="K60" s="67" t="e">
        <f t="shared" si="6"/>
        <v>#DIV/0!</v>
      </c>
      <c r="L60" s="67" t="e">
        <f t="shared" si="7"/>
        <v>#DIV/0!</v>
      </c>
    </row>
    <row r="61" spans="2:12" x14ac:dyDescent="0.25">
      <c r="B61" s="67"/>
      <c r="C61" s="67"/>
      <c r="D61" s="67"/>
      <c r="E61" s="67" t="s">
        <v>139</v>
      </c>
      <c r="F61" s="67" t="s">
        <v>130</v>
      </c>
      <c r="G61" s="67">
        <v>194.1</v>
      </c>
      <c r="H61" s="67">
        <v>100</v>
      </c>
      <c r="I61" s="67">
        <v>232</v>
      </c>
      <c r="J61" s="67">
        <v>231.14</v>
      </c>
      <c r="K61" s="67">
        <f t="shared" si="6"/>
        <v>119.08294693456982</v>
      </c>
      <c r="L61" s="67">
        <f t="shared" si="7"/>
        <v>99.629310344827587</v>
      </c>
    </row>
    <row r="62" spans="2:12" x14ac:dyDescent="0.25">
      <c r="B62" s="66"/>
      <c r="C62" s="66" t="s">
        <v>140</v>
      </c>
      <c r="D62" s="66"/>
      <c r="E62" s="66"/>
      <c r="F62" s="66" t="s">
        <v>141</v>
      </c>
      <c r="G62" s="66">
        <f>G63+G65</f>
        <v>1521.1399999999999</v>
      </c>
      <c r="H62" s="66">
        <f>H63+H65</f>
        <v>1040</v>
      </c>
      <c r="I62" s="66">
        <f>I63+I65</f>
        <v>1396</v>
      </c>
      <c r="J62" s="66">
        <f>J63+J65</f>
        <v>1395.47</v>
      </c>
      <c r="K62" s="66">
        <f t="shared" si="6"/>
        <v>91.73843301734226</v>
      </c>
      <c r="L62" s="66">
        <f t="shared" si="7"/>
        <v>99.962034383954148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</f>
        <v>786.52</v>
      </c>
      <c r="H63" s="66">
        <f>H64</f>
        <v>620</v>
      </c>
      <c r="I63" s="66">
        <f>I64</f>
        <v>768</v>
      </c>
      <c r="J63" s="66">
        <f>J64</f>
        <v>632.59</v>
      </c>
      <c r="K63" s="66">
        <f t="shared" si="6"/>
        <v>80.428978284086867</v>
      </c>
      <c r="L63" s="66">
        <f t="shared" si="7"/>
        <v>82.368489583333329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786.52</v>
      </c>
      <c r="H64" s="67">
        <v>620</v>
      </c>
      <c r="I64" s="67">
        <v>768</v>
      </c>
      <c r="J64" s="67">
        <v>632.59</v>
      </c>
      <c r="K64" s="67">
        <f t="shared" si="6"/>
        <v>80.428978284086867</v>
      </c>
      <c r="L64" s="67">
        <f t="shared" si="7"/>
        <v>82.368489583333329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G66+G67</f>
        <v>734.62</v>
      </c>
      <c r="H65" s="66">
        <f>H66+H67</f>
        <v>420</v>
      </c>
      <c r="I65" s="66">
        <f>I66+I67</f>
        <v>628</v>
      </c>
      <c r="J65" s="66">
        <f>J66+J67</f>
        <v>762.88</v>
      </c>
      <c r="K65" s="66">
        <f t="shared" si="6"/>
        <v>103.84688682584193</v>
      </c>
      <c r="L65" s="66">
        <f t="shared" si="7"/>
        <v>121.47770700636943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703.59</v>
      </c>
      <c r="H66" s="67">
        <v>400</v>
      </c>
      <c r="I66" s="67">
        <v>549</v>
      </c>
      <c r="J66" s="67">
        <v>717.54</v>
      </c>
      <c r="K66" s="67">
        <f t="shared" si="6"/>
        <v>101.98268878181895</v>
      </c>
      <c r="L66" s="67">
        <f t="shared" si="7"/>
        <v>130.69945355191257</v>
      </c>
    </row>
    <row r="67" spans="2:12" x14ac:dyDescent="0.25">
      <c r="B67" s="67"/>
      <c r="C67" s="67"/>
      <c r="D67" s="67"/>
      <c r="E67" s="67" t="s">
        <v>150</v>
      </c>
      <c r="F67" s="67" t="s">
        <v>151</v>
      </c>
      <c r="G67" s="67">
        <v>31.03</v>
      </c>
      <c r="H67" s="67">
        <v>20</v>
      </c>
      <c r="I67" s="67">
        <v>79</v>
      </c>
      <c r="J67" s="67">
        <v>45.34</v>
      </c>
      <c r="K67" s="67">
        <f t="shared" si="6"/>
        <v>146.11666129552046</v>
      </c>
      <c r="L67" s="67">
        <f t="shared" si="7"/>
        <v>57.392405063291136</v>
      </c>
    </row>
    <row r="68" spans="2:12" x14ac:dyDescent="0.25">
      <c r="B68" s="66" t="s">
        <v>152</v>
      </c>
      <c r="C68" s="66"/>
      <c r="D68" s="66"/>
      <c r="E68" s="66"/>
      <c r="F68" s="66" t="s">
        <v>153</v>
      </c>
      <c r="G68" s="66">
        <f>G69</f>
        <v>4978.8100000000004</v>
      </c>
      <c r="H68" s="66">
        <f>H69</f>
        <v>7000</v>
      </c>
      <c r="I68" s="66">
        <f>I69</f>
        <v>4700</v>
      </c>
      <c r="J68" s="66">
        <f>J69</f>
        <v>4660.17</v>
      </c>
      <c r="K68" s="66">
        <f t="shared" si="6"/>
        <v>93.600077126863638</v>
      </c>
      <c r="L68" s="66">
        <f t="shared" si="7"/>
        <v>99.152553191489361</v>
      </c>
    </row>
    <row r="69" spans="2:12" x14ac:dyDescent="0.25">
      <c r="B69" s="66"/>
      <c r="C69" s="66" t="s">
        <v>154</v>
      </c>
      <c r="D69" s="66"/>
      <c r="E69" s="66"/>
      <c r="F69" s="66" t="s">
        <v>155</v>
      </c>
      <c r="G69" s="66">
        <f>G70+G74</f>
        <v>4978.8100000000004</v>
      </c>
      <c r="H69" s="66">
        <f>H70+H74</f>
        <v>7000</v>
      </c>
      <c r="I69" s="66">
        <f>I70+I74</f>
        <v>4700</v>
      </c>
      <c r="J69" s="66">
        <f>J70+J74</f>
        <v>4660.17</v>
      </c>
      <c r="K69" s="66">
        <f t="shared" si="6"/>
        <v>93.600077126863638</v>
      </c>
      <c r="L69" s="66">
        <f t="shared" si="7"/>
        <v>99.152553191489361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>G71+G72+G73</f>
        <v>1005.3</v>
      </c>
      <c r="H70" s="66">
        <f>H71+H72+H73</f>
        <v>2400</v>
      </c>
      <c r="I70" s="66">
        <f>I71+I72+I73</f>
        <v>100</v>
      </c>
      <c r="J70" s="66">
        <f>J71+J72+J73</f>
        <v>100</v>
      </c>
      <c r="K70" s="66">
        <f t="shared" si="6"/>
        <v>9.9472794190788818</v>
      </c>
      <c r="L70" s="66">
        <f t="shared" si="7"/>
        <v>100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856.25</v>
      </c>
      <c r="H71" s="67">
        <v>1500</v>
      </c>
      <c r="I71" s="67">
        <v>0</v>
      </c>
      <c r="J71" s="67">
        <v>0</v>
      </c>
      <c r="K71" s="67">
        <f t="shared" si="6"/>
        <v>0</v>
      </c>
      <c r="L71" s="67" t="e">
        <f t="shared" si="7"/>
        <v>#DIV/0!</v>
      </c>
    </row>
    <row r="72" spans="2:12" x14ac:dyDescent="0.25">
      <c r="B72" s="67"/>
      <c r="C72" s="67"/>
      <c r="D72" s="67"/>
      <c r="E72" s="67" t="s">
        <v>160</v>
      </c>
      <c r="F72" s="67" t="s">
        <v>161</v>
      </c>
      <c r="G72" s="67">
        <v>149.05000000000001</v>
      </c>
      <c r="H72" s="67">
        <v>700</v>
      </c>
      <c r="I72" s="67">
        <v>100</v>
      </c>
      <c r="J72" s="67">
        <v>100</v>
      </c>
      <c r="K72" s="67">
        <f t="shared" si="6"/>
        <v>67.091580006709151</v>
      </c>
      <c r="L72" s="67">
        <f t="shared" si="7"/>
        <v>100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0</v>
      </c>
      <c r="H73" s="67">
        <v>200</v>
      </c>
      <c r="I73" s="67">
        <v>0</v>
      </c>
      <c r="J73" s="67">
        <v>0</v>
      </c>
      <c r="K73" s="67" t="e">
        <f t="shared" si="6"/>
        <v>#DIV/0!</v>
      </c>
      <c r="L73" s="67" t="e">
        <f t="shared" si="7"/>
        <v>#DIV/0!</v>
      </c>
    </row>
    <row r="74" spans="2:12" x14ac:dyDescent="0.25">
      <c r="B74" s="66"/>
      <c r="C74" s="66"/>
      <c r="D74" s="66" t="s">
        <v>164</v>
      </c>
      <c r="E74" s="66"/>
      <c r="F74" s="66" t="s">
        <v>165</v>
      </c>
      <c r="G74" s="66">
        <f>G75</f>
        <v>3973.51</v>
      </c>
      <c r="H74" s="66">
        <f>H75</f>
        <v>4600</v>
      </c>
      <c r="I74" s="66">
        <f>I75</f>
        <v>4600</v>
      </c>
      <c r="J74" s="66">
        <f>J75</f>
        <v>4560.17</v>
      </c>
      <c r="K74" s="66">
        <f t="shared" si="6"/>
        <v>114.76427642059538</v>
      </c>
      <c r="L74" s="66">
        <f t="shared" si="7"/>
        <v>99.134130434782605</v>
      </c>
    </row>
    <row r="75" spans="2:12" x14ac:dyDescent="0.25">
      <c r="B75" s="67"/>
      <c r="C75" s="67"/>
      <c r="D75" s="67"/>
      <c r="E75" s="67" t="s">
        <v>166</v>
      </c>
      <c r="F75" s="67" t="s">
        <v>167</v>
      </c>
      <c r="G75" s="67">
        <v>3973.51</v>
      </c>
      <c r="H75" s="67">
        <v>4600</v>
      </c>
      <c r="I75" s="67">
        <v>4600</v>
      </c>
      <c r="J75" s="67">
        <v>4560.17</v>
      </c>
      <c r="K75" s="67">
        <f t="shared" si="6"/>
        <v>114.76427642059538</v>
      </c>
      <c r="L75" s="67">
        <f t="shared" si="7"/>
        <v>99.134130434782605</v>
      </c>
    </row>
    <row r="76" spans="2:12" x14ac:dyDescent="0.25">
      <c r="B76" s="66"/>
      <c r="C76" s="67"/>
      <c r="D76" s="68"/>
      <c r="E76" s="69"/>
      <c r="F76" s="9"/>
      <c r="G76" s="66"/>
      <c r="H76" s="66"/>
      <c r="I76" s="66"/>
      <c r="J76" s="66"/>
      <c r="K76" s="71"/>
      <c r="L76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1030024.94</v>
      </c>
      <c r="D6" s="72">
        <f>D7+D9+D11</f>
        <v>1196082</v>
      </c>
      <c r="E6" s="72">
        <f>E7+E9+E11</f>
        <v>1144545</v>
      </c>
      <c r="F6" s="72">
        <f>F7+F9+F11</f>
        <v>1141706.1499999999</v>
      </c>
      <c r="G6" s="73">
        <f t="shared" ref="G6:G19" si="0">(F6*100)/C6</f>
        <v>110.84257338467941</v>
      </c>
      <c r="H6" s="73">
        <f t="shared" ref="H6:H19" si="1">(F6*100)/E6</f>
        <v>99.751966938827223</v>
      </c>
    </row>
    <row r="7" spans="1:8" x14ac:dyDescent="0.25">
      <c r="A7"/>
      <c r="B7" s="9" t="s">
        <v>168</v>
      </c>
      <c r="C7" s="72">
        <f>C8</f>
        <v>1029964.08</v>
      </c>
      <c r="D7" s="72">
        <f>D8</f>
        <v>1195567</v>
      </c>
      <c r="E7" s="72">
        <f>E8</f>
        <v>1144030</v>
      </c>
      <c r="F7" s="72">
        <f>F8</f>
        <v>1141604.72</v>
      </c>
      <c r="G7" s="73">
        <f t="shared" si="0"/>
        <v>110.83927509394309</v>
      </c>
      <c r="H7" s="73">
        <f t="shared" si="1"/>
        <v>99.788005559294774</v>
      </c>
    </row>
    <row r="8" spans="1:8" x14ac:dyDescent="0.25">
      <c r="A8"/>
      <c r="B8" s="17" t="s">
        <v>169</v>
      </c>
      <c r="C8" s="74">
        <v>1029964.08</v>
      </c>
      <c r="D8" s="74">
        <v>1195567</v>
      </c>
      <c r="E8" s="74">
        <v>1144030</v>
      </c>
      <c r="F8" s="75">
        <v>1141604.72</v>
      </c>
      <c r="G8" s="71">
        <f t="shared" si="0"/>
        <v>110.83927509394309</v>
      </c>
      <c r="H8" s="71">
        <f t="shared" si="1"/>
        <v>99.788005559294774</v>
      </c>
    </row>
    <row r="9" spans="1:8" x14ac:dyDescent="0.25">
      <c r="A9"/>
      <c r="B9" s="9" t="s">
        <v>170</v>
      </c>
      <c r="C9" s="72">
        <f>C10</f>
        <v>60.86</v>
      </c>
      <c r="D9" s="72">
        <f>D10</f>
        <v>500</v>
      </c>
      <c r="E9" s="72">
        <f>E10</f>
        <v>500</v>
      </c>
      <c r="F9" s="72">
        <f>F10</f>
        <v>101.43</v>
      </c>
      <c r="G9" s="73">
        <f t="shared" si="0"/>
        <v>166.66118961551101</v>
      </c>
      <c r="H9" s="73">
        <f t="shared" si="1"/>
        <v>20.286000000000001</v>
      </c>
    </row>
    <row r="10" spans="1:8" x14ac:dyDescent="0.25">
      <c r="A10"/>
      <c r="B10" s="17" t="s">
        <v>171</v>
      </c>
      <c r="C10" s="74">
        <v>60.86</v>
      </c>
      <c r="D10" s="74">
        <v>500</v>
      </c>
      <c r="E10" s="74">
        <v>500</v>
      </c>
      <c r="F10" s="75">
        <v>101.43</v>
      </c>
      <c r="G10" s="71">
        <f t="shared" si="0"/>
        <v>166.66118961551101</v>
      </c>
      <c r="H10" s="71">
        <f t="shared" si="1"/>
        <v>20.286000000000001</v>
      </c>
    </row>
    <row r="11" spans="1:8" x14ac:dyDescent="0.25">
      <c r="A11"/>
      <c r="B11" s="9" t="s">
        <v>172</v>
      </c>
      <c r="C11" s="72">
        <f>C12</f>
        <v>0</v>
      </c>
      <c r="D11" s="72">
        <f>D12</f>
        <v>15</v>
      </c>
      <c r="E11" s="72">
        <f>E12</f>
        <v>15</v>
      </c>
      <c r="F11" s="72">
        <f>F12</f>
        <v>0</v>
      </c>
      <c r="G11" s="73" t="e">
        <f t="shared" si="0"/>
        <v>#DIV/0!</v>
      </c>
      <c r="H11" s="73">
        <f t="shared" si="1"/>
        <v>0</v>
      </c>
    </row>
    <row r="12" spans="1:8" x14ac:dyDescent="0.25">
      <c r="A12"/>
      <c r="B12" s="17" t="s">
        <v>173</v>
      </c>
      <c r="C12" s="74">
        <v>0</v>
      </c>
      <c r="D12" s="74">
        <v>15</v>
      </c>
      <c r="E12" s="74">
        <v>15</v>
      </c>
      <c r="F12" s="75">
        <v>0</v>
      </c>
      <c r="G12" s="71" t="e">
        <f t="shared" si="0"/>
        <v>#DIV/0!</v>
      </c>
      <c r="H12" s="71">
        <f t="shared" si="1"/>
        <v>0</v>
      </c>
    </row>
    <row r="13" spans="1:8" x14ac:dyDescent="0.25">
      <c r="B13" s="9" t="s">
        <v>32</v>
      </c>
      <c r="C13" s="76">
        <f>C14+C16+C18</f>
        <v>1030213.7799999999</v>
      </c>
      <c r="D13" s="76">
        <f>D14+D16+D18</f>
        <v>1196082</v>
      </c>
      <c r="E13" s="76">
        <f>E14+E16+E18</f>
        <v>1144545</v>
      </c>
      <c r="F13" s="76">
        <f>F14+F16+F18</f>
        <v>1141706.1499999999</v>
      </c>
      <c r="G13" s="73">
        <f t="shared" si="0"/>
        <v>110.82225574579289</v>
      </c>
      <c r="H13" s="73">
        <f t="shared" si="1"/>
        <v>99.751966938827223</v>
      </c>
    </row>
    <row r="14" spans="1:8" x14ac:dyDescent="0.25">
      <c r="A14"/>
      <c r="B14" s="9" t="s">
        <v>168</v>
      </c>
      <c r="C14" s="76">
        <f>C15</f>
        <v>1029964.08</v>
      </c>
      <c r="D14" s="76">
        <f>D15</f>
        <v>1195567</v>
      </c>
      <c r="E14" s="76">
        <f>E15</f>
        <v>1144030</v>
      </c>
      <c r="F14" s="76">
        <f>F15</f>
        <v>1141604.72</v>
      </c>
      <c r="G14" s="73">
        <f t="shared" si="0"/>
        <v>110.83927509394309</v>
      </c>
      <c r="H14" s="73">
        <f t="shared" si="1"/>
        <v>99.788005559294774</v>
      </c>
    </row>
    <row r="15" spans="1:8" x14ac:dyDescent="0.25">
      <c r="A15"/>
      <c r="B15" s="17" t="s">
        <v>169</v>
      </c>
      <c r="C15" s="74">
        <v>1029964.08</v>
      </c>
      <c r="D15" s="74">
        <v>1195567</v>
      </c>
      <c r="E15" s="77">
        <v>1144030</v>
      </c>
      <c r="F15" s="75">
        <v>1141604.72</v>
      </c>
      <c r="G15" s="71">
        <f t="shared" si="0"/>
        <v>110.83927509394309</v>
      </c>
      <c r="H15" s="71">
        <f t="shared" si="1"/>
        <v>99.788005559294774</v>
      </c>
    </row>
    <row r="16" spans="1:8" x14ac:dyDescent="0.25">
      <c r="A16"/>
      <c r="B16" s="9" t="s">
        <v>170</v>
      </c>
      <c r="C16" s="76">
        <f>C17</f>
        <v>249.7</v>
      </c>
      <c r="D16" s="76">
        <f>D17</f>
        <v>500</v>
      </c>
      <c r="E16" s="76">
        <f>E17</f>
        <v>500</v>
      </c>
      <c r="F16" s="76">
        <f>F17</f>
        <v>101.43</v>
      </c>
      <c r="G16" s="73">
        <f t="shared" si="0"/>
        <v>40.620744893872647</v>
      </c>
      <c r="H16" s="73">
        <f t="shared" si="1"/>
        <v>20.286000000000001</v>
      </c>
    </row>
    <row r="17" spans="1:8" x14ac:dyDescent="0.25">
      <c r="A17"/>
      <c r="B17" s="17" t="s">
        <v>171</v>
      </c>
      <c r="C17" s="74">
        <v>249.7</v>
      </c>
      <c r="D17" s="74">
        <v>500</v>
      </c>
      <c r="E17" s="77">
        <v>500</v>
      </c>
      <c r="F17" s="75">
        <v>101.43</v>
      </c>
      <c r="G17" s="71">
        <f t="shared" si="0"/>
        <v>40.620744893872647</v>
      </c>
      <c r="H17" s="71">
        <f t="shared" si="1"/>
        <v>20.286000000000001</v>
      </c>
    </row>
    <row r="18" spans="1:8" x14ac:dyDescent="0.25">
      <c r="A18"/>
      <c r="B18" s="9" t="s">
        <v>172</v>
      </c>
      <c r="C18" s="76">
        <f>C19</f>
        <v>0</v>
      </c>
      <c r="D18" s="76">
        <f>D19</f>
        <v>15</v>
      </c>
      <c r="E18" s="76">
        <f>E19</f>
        <v>15</v>
      </c>
      <c r="F18" s="76">
        <f>F19</f>
        <v>0</v>
      </c>
      <c r="G18" s="73" t="e">
        <f t="shared" si="0"/>
        <v>#DIV/0!</v>
      </c>
      <c r="H18" s="73">
        <f t="shared" si="1"/>
        <v>0</v>
      </c>
    </row>
    <row r="19" spans="1:8" x14ac:dyDescent="0.25">
      <c r="A19"/>
      <c r="B19" s="17" t="s">
        <v>173</v>
      </c>
      <c r="C19" s="74">
        <v>0</v>
      </c>
      <c r="D19" s="74">
        <v>15</v>
      </c>
      <c r="E19" s="77">
        <v>15</v>
      </c>
      <c r="F19" s="75">
        <v>0</v>
      </c>
      <c r="G19" s="71" t="e">
        <f t="shared" si="0"/>
        <v>#DIV/0!</v>
      </c>
      <c r="H19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1030213.78</v>
      </c>
      <c r="D6" s="76">
        <f t="shared" si="0"/>
        <v>1196082</v>
      </c>
      <c r="E6" s="76">
        <f t="shared" si="0"/>
        <v>1144545</v>
      </c>
      <c r="F6" s="76">
        <f t="shared" si="0"/>
        <v>1141706.1499999999</v>
      </c>
      <c r="G6" s="71">
        <f>(F6*100)/C6</f>
        <v>110.82225574579287</v>
      </c>
      <c r="H6" s="71">
        <f>(F6*100)/E6</f>
        <v>99.751966938827223</v>
      </c>
    </row>
    <row r="7" spans="2:8" x14ac:dyDescent="0.25">
      <c r="B7" s="9" t="s">
        <v>174</v>
      </c>
      <c r="C7" s="76">
        <f t="shared" si="0"/>
        <v>1030213.78</v>
      </c>
      <c r="D7" s="76">
        <f t="shared" si="0"/>
        <v>1196082</v>
      </c>
      <c r="E7" s="76">
        <f t="shared" si="0"/>
        <v>1144545</v>
      </c>
      <c r="F7" s="76">
        <f t="shared" si="0"/>
        <v>1141706.1499999999</v>
      </c>
      <c r="G7" s="71">
        <f>(F7*100)/C7</f>
        <v>110.82225574579287</v>
      </c>
      <c r="H7" s="71">
        <f>(F7*100)/E7</f>
        <v>99.751966938827223</v>
      </c>
    </row>
    <row r="8" spans="2:8" x14ac:dyDescent="0.25">
      <c r="B8" s="12" t="s">
        <v>175</v>
      </c>
      <c r="C8" s="74">
        <v>1030213.78</v>
      </c>
      <c r="D8" s="74">
        <v>1196082</v>
      </c>
      <c r="E8" s="74">
        <v>1144545</v>
      </c>
      <c r="F8" s="75">
        <v>1141706.1499999999</v>
      </c>
      <c r="G8" s="71">
        <f>(F8*100)/C8</f>
        <v>110.82225574579287</v>
      </c>
      <c r="H8" s="71">
        <f>(F8*100)/E8</f>
        <v>99.751966938827223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47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176</v>
      </c>
      <c r="C1" s="40"/>
    </row>
    <row r="2" spans="1:6" ht="15" customHeight="1" x14ac:dyDescent="0.2">
      <c r="A2" s="42" t="s">
        <v>34</v>
      </c>
      <c r="B2" s="43" t="s">
        <v>177</v>
      </c>
      <c r="C2" s="40"/>
    </row>
    <row r="3" spans="1:6" s="40" customFormat="1" ht="43.5" customHeight="1" x14ac:dyDescent="0.2">
      <c r="A3" s="44" t="s">
        <v>35</v>
      </c>
      <c r="B3" s="38" t="s">
        <v>178</v>
      </c>
    </row>
    <row r="4" spans="1:6" s="40" customFormat="1" x14ac:dyDescent="0.2">
      <c r="A4" s="44" t="s">
        <v>36</v>
      </c>
      <c r="B4" s="45" t="s">
        <v>179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180</v>
      </c>
      <c r="B7" s="47"/>
      <c r="C7" s="78">
        <f>C12+C53</f>
        <v>1195567</v>
      </c>
      <c r="D7" s="78">
        <f>D12+D53</f>
        <v>1144030</v>
      </c>
      <c r="E7" s="78">
        <f>E12+E53</f>
        <v>1141604.72</v>
      </c>
      <c r="F7" s="78">
        <f>(E7*100)/D7</f>
        <v>99.788005559294774</v>
      </c>
    </row>
    <row r="8" spans="1:6" x14ac:dyDescent="0.2">
      <c r="A8" s="48" t="s">
        <v>74</v>
      </c>
      <c r="B8" s="47"/>
      <c r="C8" s="78">
        <f>C67+C71</f>
        <v>500</v>
      </c>
      <c r="D8" s="78">
        <f>D67+D71</f>
        <v>500</v>
      </c>
      <c r="E8" s="78">
        <f>E67+E71</f>
        <v>101.43</v>
      </c>
      <c r="F8" s="78">
        <f>(E8*100)/D8</f>
        <v>20.286000000000001</v>
      </c>
    </row>
    <row r="9" spans="1:6" x14ac:dyDescent="0.2">
      <c r="A9" s="48" t="s">
        <v>181</v>
      </c>
      <c r="B9" s="47"/>
      <c r="C9" s="78">
        <f>C81</f>
        <v>15</v>
      </c>
      <c r="D9" s="78">
        <f>D81</f>
        <v>15</v>
      </c>
      <c r="E9" s="78">
        <f>E81</f>
        <v>0</v>
      </c>
      <c r="F9" s="78">
        <f>(E9*100)/D9</f>
        <v>0</v>
      </c>
    </row>
    <row r="10" spans="1:6" s="58" customFormat="1" x14ac:dyDescent="0.2"/>
    <row r="11" spans="1:6" ht="38.25" x14ac:dyDescent="0.2">
      <c r="A11" s="48" t="s">
        <v>182</v>
      </c>
      <c r="B11" s="48" t="s">
        <v>183</v>
      </c>
      <c r="C11" s="48" t="s">
        <v>43</v>
      </c>
      <c r="D11" s="48" t="s">
        <v>184</v>
      </c>
      <c r="E11" s="48" t="s">
        <v>185</v>
      </c>
      <c r="F11" s="48" t="s">
        <v>186</v>
      </c>
    </row>
    <row r="12" spans="1:6" x14ac:dyDescent="0.2">
      <c r="A12" s="50" t="s">
        <v>72</v>
      </c>
      <c r="B12" s="51" t="s">
        <v>73</v>
      </c>
      <c r="C12" s="81">
        <f>C13+C21+C47</f>
        <v>1188567</v>
      </c>
      <c r="D12" s="81">
        <f>D13+D21+D47</f>
        <v>1139330</v>
      </c>
      <c r="E12" s="81">
        <f>E13+E21+E47</f>
        <v>1136944.55</v>
      </c>
      <c r="F12" s="82">
        <f>(E12*100)/D12</f>
        <v>99.79062694741647</v>
      </c>
    </row>
    <row r="13" spans="1:6" x14ac:dyDescent="0.2">
      <c r="A13" s="52" t="s">
        <v>74</v>
      </c>
      <c r="B13" s="53" t="s">
        <v>75</v>
      </c>
      <c r="C13" s="83">
        <f>C14+C17+C19</f>
        <v>1056182</v>
      </c>
      <c r="D13" s="83">
        <f>D14+D17+D19</f>
        <v>1013549</v>
      </c>
      <c r="E13" s="83">
        <f>E14+E17+E19</f>
        <v>1011203.8500000001</v>
      </c>
      <c r="F13" s="82">
        <f>(E13*100)/D13</f>
        <v>99.768619968052846</v>
      </c>
    </row>
    <row r="14" spans="1:6" x14ac:dyDescent="0.2">
      <c r="A14" s="54" t="s">
        <v>76</v>
      </c>
      <c r="B14" s="55" t="s">
        <v>77</v>
      </c>
      <c r="C14" s="84">
        <f>C15+C16</f>
        <v>886260</v>
      </c>
      <c r="D14" s="84">
        <f>D15+D16</f>
        <v>849827</v>
      </c>
      <c r="E14" s="84">
        <f>E15+E16</f>
        <v>848449.18</v>
      </c>
      <c r="F14" s="84">
        <f>(E14*100)/D14</f>
        <v>99.837870531296375</v>
      </c>
    </row>
    <row r="15" spans="1:6" x14ac:dyDescent="0.2">
      <c r="A15" s="56" t="s">
        <v>78</v>
      </c>
      <c r="B15" s="57" t="s">
        <v>79</v>
      </c>
      <c r="C15" s="85">
        <v>886000</v>
      </c>
      <c r="D15" s="85">
        <v>849580</v>
      </c>
      <c r="E15" s="85">
        <v>848449.18</v>
      </c>
      <c r="F15" s="85"/>
    </row>
    <row r="16" spans="1:6" x14ac:dyDescent="0.2">
      <c r="A16" s="56" t="s">
        <v>80</v>
      </c>
      <c r="B16" s="57" t="s">
        <v>81</v>
      </c>
      <c r="C16" s="85">
        <v>260</v>
      </c>
      <c r="D16" s="85">
        <v>247</v>
      </c>
      <c r="E16" s="85">
        <v>0</v>
      </c>
      <c r="F16" s="85"/>
    </row>
    <row r="17" spans="1:6" x14ac:dyDescent="0.2">
      <c r="A17" s="54" t="s">
        <v>82</v>
      </c>
      <c r="B17" s="55" t="s">
        <v>83</v>
      </c>
      <c r="C17" s="84">
        <f>C18</f>
        <v>28922</v>
      </c>
      <c r="D17" s="84">
        <f>D18</f>
        <v>27722</v>
      </c>
      <c r="E17" s="84">
        <f>E18</f>
        <v>26876.17</v>
      </c>
      <c r="F17" s="84">
        <f>(E17*100)/D17</f>
        <v>96.948885361806504</v>
      </c>
    </row>
    <row r="18" spans="1:6" x14ac:dyDescent="0.2">
      <c r="A18" s="56" t="s">
        <v>84</v>
      </c>
      <c r="B18" s="57" t="s">
        <v>83</v>
      </c>
      <c r="C18" s="85">
        <v>28922</v>
      </c>
      <c r="D18" s="85">
        <v>27722</v>
      </c>
      <c r="E18" s="85">
        <v>26876.17</v>
      </c>
      <c r="F18" s="85"/>
    </row>
    <row r="19" spans="1:6" x14ac:dyDescent="0.2">
      <c r="A19" s="54" t="s">
        <v>85</v>
      </c>
      <c r="B19" s="55" t="s">
        <v>86</v>
      </c>
      <c r="C19" s="84">
        <f>C20</f>
        <v>141000</v>
      </c>
      <c r="D19" s="84">
        <f>D20</f>
        <v>136000</v>
      </c>
      <c r="E19" s="84">
        <f>E20</f>
        <v>135878.5</v>
      </c>
      <c r="F19" s="84">
        <f>(E19*100)/D19</f>
        <v>99.910661764705878</v>
      </c>
    </row>
    <row r="20" spans="1:6" x14ac:dyDescent="0.2">
      <c r="A20" s="56" t="s">
        <v>87</v>
      </c>
      <c r="B20" s="57" t="s">
        <v>88</v>
      </c>
      <c r="C20" s="85">
        <v>141000</v>
      </c>
      <c r="D20" s="85">
        <v>136000</v>
      </c>
      <c r="E20" s="85">
        <v>135878.5</v>
      </c>
      <c r="F20" s="85"/>
    </row>
    <row r="21" spans="1:6" x14ac:dyDescent="0.2">
      <c r="A21" s="52" t="s">
        <v>89</v>
      </c>
      <c r="B21" s="53" t="s">
        <v>90</v>
      </c>
      <c r="C21" s="83">
        <f>C22+C27+C31+C41</f>
        <v>131345</v>
      </c>
      <c r="D21" s="83">
        <f>D22+D27+D31+D41</f>
        <v>124385</v>
      </c>
      <c r="E21" s="83">
        <f>E22+E27+E31+E41</f>
        <v>124345.23000000001</v>
      </c>
      <c r="F21" s="82">
        <f>(E21*100)/D21</f>
        <v>99.968026691321299</v>
      </c>
    </row>
    <row r="22" spans="1:6" x14ac:dyDescent="0.2">
      <c r="A22" s="54" t="s">
        <v>91</v>
      </c>
      <c r="B22" s="55" t="s">
        <v>92</v>
      </c>
      <c r="C22" s="84">
        <f>C23+C24+C25+C26</f>
        <v>32730</v>
      </c>
      <c r="D22" s="84">
        <f>D23+D24+D25+D26</f>
        <v>25630</v>
      </c>
      <c r="E22" s="84">
        <f>E23+E24+E25+E26</f>
        <v>25629.5</v>
      </c>
      <c r="F22" s="84">
        <f>(E22*100)/D22</f>
        <v>99.998049161139292</v>
      </c>
    </row>
    <row r="23" spans="1:6" x14ac:dyDescent="0.2">
      <c r="A23" s="56" t="s">
        <v>93</v>
      </c>
      <c r="B23" s="57" t="s">
        <v>94</v>
      </c>
      <c r="C23" s="85">
        <v>4000</v>
      </c>
      <c r="D23" s="85">
        <v>4053</v>
      </c>
      <c r="E23" s="85">
        <v>4052.82</v>
      </c>
      <c r="F23" s="85"/>
    </row>
    <row r="24" spans="1:6" ht="25.5" x14ac:dyDescent="0.2">
      <c r="A24" s="56" t="s">
        <v>95</v>
      </c>
      <c r="B24" s="57" t="s">
        <v>96</v>
      </c>
      <c r="C24" s="85">
        <v>26000</v>
      </c>
      <c r="D24" s="85">
        <v>19671</v>
      </c>
      <c r="E24" s="85">
        <v>19670.68</v>
      </c>
      <c r="F24" s="85"/>
    </row>
    <row r="25" spans="1:6" x14ac:dyDescent="0.2">
      <c r="A25" s="56" t="s">
        <v>97</v>
      </c>
      <c r="B25" s="57" t="s">
        <v>98</v>
      </c>
      <c r="C25" s="85">
        <v>2600</v>
      </c>
      <c r="D25" s="85">
        <v>1906</v>
      </c>
      <c r="E25" s="85">
        <v>1906</v>
      </c>
      <c r="F25" s="85"/>
    </row>
    <row r="26" spans="1:6" x14ac:dyDescent="0.2">
      <c r="A26" s="56" t="s">
        <v>99</v>
      </c>
      <c r="B26" s="57" t="s">
        <v>100</v>
      </c>
      <c r="C26" s="85">
        <v>130</v>
      </c>
      <c r="D26" s="85">
        <v>0</v>
      </c>
      <c r="E26" s="85">
        <v>0</v>
      </c>
      <c r="F26" s="85"/>
    </row>
    <row r="27" spans="1:6" x14ac:dyDescent="0.2">
      <c r="A27" s="54" t="s">
        <v>101</v>
      </c>
      <c r="B27" s="55" t="s">
        <v>102</v>
      </c>
      <c r="C27" s="84">
        <f>C28+C29+C30</f>
        <v>22400</v>
      </c>
      <c r="D27" s="84">
        <f>D28+D29+D30</f>
        <v>25404</v>
      </c>
      <c r="E27" s="84">
        <f>E28+E29+E30</f>
        <v>25402.35</v>
      </c>
      <c r="F27" s="84">
        <f>(E27*100)/D27</f>
        <v>99.993504959848849</v>
      </c>
    </row>
    <row r="28" spans="1:6" x14ac:dyDescent="0.2">
      <c r="A28" s="56" t="s">
        <v>103</v>
      </c>
      <c r="B28" s="57" t="s">
        <v>104</v>
      </c>
      <c r="C28" s="85">
        <v>7000</v>
      </c>
      <c r="D28" s="85">
        <v>10946</v>
      </c>
      <c r="E28" s="85">
        <v>10945.31</v>
      </c>
      <c r="F28" s="85"/>
    </row>
    <row r="29" spans="1:6" x14ac:dyDescent="0.2">
      <c r="A29" s="56" t="s">
        <v>105</v>
      </c>
      <c r="B29" s="57" t="s">
        <v>106</v>
      </c>
      <c r="C29" s="85">
        <v>15000</v>
      </c>
      <c r="D29" s="85">
        <v>14343</v>
      </c>
      <c r="E29" s="85">
        <v>14342.04</v>
      </c>
      <c r="F29" s="85"/>
    </row>
    <row r="30" spans="1:6" x14ac:dyDescent="0.2">
      <c r="A30" s="56" t="s">
        <v>107</v>
      </c>
      <c r="B30" s="57" t="s">
        <v>108</v>
      </c>
      <c r="C30" s="85">
        <v>400</v>
      </c>
      <c r="D30" s="85">
        <v>115</v>
      </c>
      <c r="E30" s="85">
        <v>115</v>
      </c>
      <c r="F30" s="85"/>
    </row>
    <row r="31" spans="1:6" x14ac:dyDescent="0.2">
      <c r="A31" s="54" t="s">
        <v>109</v>
      </c>
      <c r="B31" s="55" t="s">
        <v>110</v>
      </c>
      <c r="C31" s="84">
        <f>C32+C33+C34+C35+C36+C37+C38+C39+C40</f>
        <v>72240</v>
      </c>
      <c r="D31" s="84">
        <f>D32+D33+D34+D35+D36+D37+D38+D39+D40</f>
        <v>69677</v>
      </c>
      <c r="E31" s="84">
        <f>E32+E33+E34+E35+E36+E37+E38+E39+E40</f>
        <v>69645.780000000013</v>
      </c>
      <c r="F31" s="84">
        <f>(E31*100)/D31</f>
        <v>99.955193248848261</v>
      </c>
    </row>
    <row r="32" spans="1:6" x14ac:dyDescent="0.2">
      <c r="A32" s="56" t="s">
        <v>111</v>
      </c>
      <c r="B32" s="57" t="s">
        <v>112</v>
      </c>
      <c r="C32" s="85">
        <v>26350</v>
      </c>
      <c r="D32" s="85">
        <v>25850</v>
      </c>
      <c r="E32" s="85">
        <v>25835.8</v>
      </c>
      <c r="F32" s="85"/>
    </row>
    <row r="33" spans="1:6" x14ac:dyDescent="0.2">
      <c r="A33" s="56" t="s">
        <v>113</v>
      </c>
      <c r="B33" s="57" t="s">
        <v>114</v>
      </c>
      <c r="C33" s="85">
        <v>6000</v>
      </c>
      <c r="D33" s="85">
        <v>5370</v>
      </c>
      <c r="E33" s="85">
        <v>5368.32</v>
      </c>
      <c r="F33" s="85"/>
    </row>
    <row r="34" spans="1:6" x14ac:dyDescent="0.2">
      <c r="A34" s="56" t="s">
        <v>115</v>
      </c>
      <c r="B34" s="57" t="s">
        <v>116</v>
      </c>
      <c r="C34" s="85">
        <v>1000</v>
      </c>
      <c r="D34" s="85">
        <v>560</v>
      </c>
      <c r="E34" s="85">
        <v>551.24</v>
      </c>
      <c r="F34" s="85"/>
    </row>
    <row r="35" spans="1:6" x14ac:dyDescent="0.2">
      <c r="A35" s="56" t="s">
        <v>117</v>
      </c>
      <c r="B35" s="57" t="s">
        <v>118</v>
      </c>
      <c r="C35" s="85">
        <v>9000</v>
      </c>
      <c r="D35" s="85">
        <v>8965</v>
      </c>
      <c r="E35" s="85">
        <v>8961.66</v>
      </c>
      <c r="F35" s="85"/>
    </row>
    <row r="36" spans="1:6" x14ac:dyDescent="0.2">
      <c r="A36" s="56" t="s">
        <v>119</v>
      </c>
      <c r="B36" s="57" t="s">
        <v>120</v>
      </c>
      <c r="C36" s="85">
        <v>7000</v>
      </c>
      <c r="D36" s="85">
        <v>6585</v>
      </c>
      <c r="E36" s="85">
        <v>6583.12</v>
      </c>
      <c r="F36" s="85"/>
    </row>
    <row r="37" spans="1:6" x14ac:dyDescent="0.2">
      <c r="A37" s="56" t="s">
        <v>121</v>
      </c>
      <c r="B37" s="57" t="s">
        <v>122</v>
      </c>
      <c r="C37" s="85">
        <v>2800</v>
      </c>
      <c r="D37" s="85">
        <v>2015</v>
      </c>
      <c r="E37" s="85">
        <v>2014.16</v>
      </c>
      <c r="F37" s="85"/>
    </row>
    <row r="38" spans="1:6" x14ac:dyDescent="0.2">
      <c r="A38" s="56" t="s">
        <v>123</v>
      </c>
      <c r="B38" s="57" t="s">
        <v>124</v>
      </c>
      <c r="C38" s="85">
        <v>600</v>
      </c>
      <c r="D38" s="85">
        <v>0</v>
      </c>
      <c r="E38" s="85">
        <v>0</v>
      </c>
      <c r="F38" s="85"/>
    </row>
    <row r="39" spans="1:6" x14ac:dyDescent="0.2">
      <c r="A39" s="56" t="s">
        <v>125</v>
      </c>
      <c r="B39" s="57" t="s">
        <v>126</v>
      </c>
      <c r="C39" s="85">
        <v>70</v>
      </c>
      <c r="D39" s="85">
        <v>20</v>
      </c>
      <c r="E39" s="85">
        <v>19.920000000000002</v>
      </c>
      <c r="F39" s="85"/>
    </row>
    <row r="40" spans="1:6" x14ac:dyDescent="0.2">
      <c r="A40" s="56" t="s">
        <v>127</v>
      </c>
      <c r="B40" s="57" t="s">
        <v>128</v>
      </c>
      <c r="C40" s="85">
        <v>19420</v>
      </c>
      <c r="D40" s="85">
        <v>20312</v>
      </c>
      <c r="E40" s="85">
        <v>20311.560000000001</v>
      </c>
      <c r="F40" s="85"/>
    </row>
    <row r="41" spans="1:6" x14ac:dyDescent="0.2">
      <c r="A41" s="54" t="s">
        <v>129</v>
      </c>
      <c r="B41" s="55" t="s">
        <v>130</v>
      </c>
      <c r="C41" s="84">
        <f>C42+C43+C44+C45+C46</f>
        <v>3975</v>
      </c>
      <c r="D41" s="84">
        <f>D42+D43+D44+D45+D46</f>
        <v>3674</v>
      </c>
      <c r="E41" s="84">
        <f>E42+E43+E44+E45+E46</f>
        <v>3667.6</v>
      </c>
      <c r="F41" s="84">
        <f>(E41*100)/D41</f>
        <v>99.825802939575397</v>
      </c>
    </row>
    <row r="42" spans="1:6" x14ac:dyDescent="0.2">
      <c r="A42" s="56" t="s">
        <v>131</v>
      </c>
      <c r="B42" s="57" t="s">
        <v>132</v>
      </c>
      <c r="C42" s="85">
        <v>500</v>
      </c>
      <c r="D42" s="85">
        <v>522</v>
      </c>
      <c r="E42" s="85">
        <v>521.79</v>
      </c>
      <c r="F42" s="85"/>
    </row>
    <row r="43" spans="1:6" x14ac:dyDescent="0.2">
      <c r="A43" s="56" t="s">
        <v>133</v>
      </c>
      <c r="B43" s="57" t="s">
        <v>134</v>
      </c>
      <c r="C43" s="85">
        <v>650</v>
      </c>
      <c r="D43" s="85">
        <v>510</v>
      </c>
      <c r="E43" s="85">
        <v>506.47</v>
      </c>
      <c r="F43" s="85"/>
    </row>
    <row r="44" spans="1:6" x14ac:dyDescent="0.2">
      <c r="A44" s="56" t="s">
        <v>135</v>
      </c>
      <c r="B44" s="57" t="s">
        <v>136</v>
      </c>
      <c r="C44" s="85">
        <v>2700</v>
      </c>
      <c r="D44" s="85">
        <v>2410</v>
      </c>
      <c r="E44" s="85">
        <v>2408.1999999999998</v>
      </c>
      <c r="F44" s="85"/>
    </row>
    <row r="45" spans="1:6" x14ac:dyDescent="0.2">
      <c r="A45" s="56" t="s">
        <v>137</v>
      </c>
      <c r="B45" s="57" t="s">
        <v>138</v>
      </c>
      <c r="C45" s="85">
        <v>25</v>
      </c>
      <c r="D45" s="85">
        <v>0</v>
      </c>
      <c r="E45" s="85">
        <v>0</v>
      </c>
      <c r="F45" s="85"/>
    </row>
    <row r="46" spans="1:6" x14ac:dyDescent="0.2">
      <c r="A46" s="56" t="s">
        <v>139</v>
      </c>
      <c r="B46" s="57" t="s">
        <v>130</v>
      </c>
      <c r="C46" s="85">
        <v>100</v>
      </c>
      <c r="D46" s="85">
        <v>232</v>
      </c>
      <c r="E46" s="85">
        <v>231.14</v>
      </c>
      <c r="F46" s="85"/>
    </row>
    <row r="47" spans="1:6" x14ac:dyDescent="0.2">
      <c r="A47" s="52" t="s">
        <v>140</v>
      </c>
      <c r="B47" s="53" t="s">
        <v>141</v>
      </c>
      <c r="C47" s="83">
        <f>C48+C50</f>
        <v>1040</v>
      </c>
      <c r="D47" s="83">
        <f>D48+D50</f>
        <v>1396</v>
      </c>
      <c r="E47" s="83">
        <f>E48+E50</f>
        <v>1395.47</v>
      </c>
      <c r="F47" s="82">
        <f>(E47*100)/D47</f>
        <v>99.962034383954148</v>
      </c>
    </row>
    <row r="48" spans="1:6" x14ac:dyDescent="0.2">
      <c r="A48" s="54" t="s">
        <v>142</v>
      </c>
      <c r="B48" s="55" t="s">
        <v>143</v>
      </c>
      <c r="C48" s="84">
        <f>C49</f>
        <v>620</v>
      </c>
      <c r="D48" s="84">
        <f>D49</f>
        <v>768</v>
      </c>
      <c r="E48" s="84">
        <f>E49</f>
        <v>632.59</v>
      </c>
      <c r="F48" s="84">
        <f>(E48*100)/D48</f>
        <v>82.368489583333329</v>
      </c>
    </row>
    <row r="49" spans="1:6" ht="25.5" x14ac:dyDescent="0.2">
      <c r="A49" s="56" t="s">
        <v>144</v>
      </c>
      <c r="B49" s="57" t="s">
        <v>145</v>
      </c>
      <c r="C49" s="85">
        <v>620</v>
      </c>
      <c r="D49" s="85">
        <v>768</v>
      </c>
      <c r="E49" s="85">
        <v>632.59</v>
      </c>
      <c r="F49" s="85"/>
    </row>
    <row r="50" spans="1:6" x14ac:dyDescent="0.2">
      <c r="A50" s="54" t="s">
        <v>146</v>
      </c>
      <c r="B50" s="55" t="s">
        <v>147</v>
      </c>
      <c r="C50" s="84">
        <f>C51+C52</f>
        <v>420</v>
      </c>
      <c r="D50" s="84">
        <f>D51+D52</f>
        <v>628</v>
      </c>
      <c r="E50" s="84">
        <f>E51+E52</f>
        <v>762.88</v>
      </c>
      <c r="F50" s="84">
        <f>(E50*100)/D50</f>
        <v>121.47770700636943</v>
      </c>
    </row>
    <row r="51" spans="1:6" x14ac:dyDescent="0.2">
      <c r="A51" s="56" t="s">
        <v>148</v>
      </c>
      <c r="B51" s="57" t="s">
        <v>149</v>
      </c>
      <c r="C51" s="85">
        <v>400</v>
      </c>
      <c r="D51" s="85">
        <v>549</v>
      </c>
      <c r="E51" s="85">
        <v>717.54</v>
      </c>
      <c r="F51" s="85"/>
    </row>
    <row r="52" spans="1:6" x14ac:dyDescent="0.2">
      <c r="A52" s="56" t="s">
        <v>150</v>
      </c>
      <c r="B52" s="57" t="s">
        <v>151</v>
      </c>
      <c r="C52" s="85">
        <v>20</v>
      </c>
      <c r="D52" s="85">
        <v>79</v>
      </c>
      <c r="E52" s="85">
        <v>45.34</v>
      </c>
      <c r="F52" s="85"/>
    </row>
    <row r="53" spans="1:6" x14ac:dyDescent="0.2">
      <c r="A53" s="50" t="s">
        <v>152</v>
      </c>
      <c r="B53" s="51" t="s">
        <v>153</v>
      </c>
      <c r="C53" s="81">
        <f>C54</f>
        <v>7000</v>
      </c>
      <c r="D53" s="81">
        <f>D54</f>
        <v>4700</v>
      </c>
      <c r="E53" s="81">
        <f>E54</f>
        <v>4660.17</v>
      </c>
      <c r="F53" s="82">
        <f>(E53*100)/D53</f>
        <v>99.152553191489361</v>
      </c>
    </row>
    <row r="54" spans="1:6" x14ac:dyDescent="0.2">
      <c r="A54" s="52" t="s">
        <v>154</v>
      </c>
      <c r="B54" s="53" t="s">
        <v>155</v>
      </c>
      <c r="C54" s="83">
        <f>C55+C59</f>
        <v>7000</v>
      </c>
      <c r="D54" s="83">
        <f>D55+D59</f>
        <v>4700</v>
      </c>
      <c r="E54" s="83">
        <f>E55+E59</f>
        <v>4660.17</v>
      </c>
      <c r="F54" s="82">
        <f>(E54*100)/D54</f>
        <v>99.152553191489361</v>
      </c>
    </row>
    <row r="55" spans="1:6" x14ac:dyDescent="0.2">
      <c r="A55" s="54" t="s">
        <v>156</v>
      </c>
      <c r="B55" s="55" t="s">
        <v>157</v>
      </c>
      <c r="C55" s="84">
        <f>C56+C57+C58</f>
        <v>2400</v>
      </c>
      <c r="D55" s="84">
        <f>D56+D57+D58</f>
        <v>100</v>
      </c>
      <c r="E55" s="84">
        <f>E56+E57+E58</f>
        <v>100</v>
      </c>
      <c r="F55" s="84">
        <f>(E55*100)/D55</f>
        <v>100</v>
      </c>
    </row>
    <row r="56" spans="1:6" x14ac:dyDescent="0.2">
      <c r="A56" s="56" t="s">
        <v>158</v>
      </c>
      <c r="B56" s="57" t="s">
        <v>159</v>
      </c>
      <c r="C56" s="85">
        <v>1500</v>
      </c>
      <c r="D56" s="85">
        <v>0</v>
      </c>
      <c r="E56" s="85">
        <v>0</v>
      </c>
      <c r="F56" s="85"/>
    </row>
    <row r="57" spans="1:6" x14ac:dyDescent="0.2">
      <c r="A57" s="56" t="s">
        <v>160</v>
      </c>
      <c r="B57" s="57" t="s">
        <v>161</v>
      </c>
      <c r="C57" s="85">
        <v>700</v>
      </c>
      <c r="D57" s="85">
        <v>100</v>
      </c>
      <c r="E57" s="85">
        <v>100</v>
      </c>
      <c r="F57" s="85"/>
    </row>
    <row r="58" spans="1:6" x14ac:dyDescent="0.2">
      <c r="A58" s="56" t="s">
        <v>162</v>
      </c>
      <c r="B58" s="57" t="s">
        <v>163</v>
      </c>
      <c r="C58" s="85">
        <v>200</v>
      </c>
      <c r="D58" s="85">
        <v>0</v>
      </c>
      <c r="E58" s="85">
        <v>0</v>
      </c>
      <c r="F58" s="85"/>
    </row>
    <row r="59" spans="1:6" x14ac:dyDescent="0.2">
      <c r="A59" s="54" t="s">
        <v>164</v>
      </c>
      <c r="B59" s="55" t="s">
        <v>165</v>
      </c>
      <c r="C59" s="84">
        <f>C60</f>
        <v>4600</v>
      </c>
      <c r="D59" s="84">
        <f>D60</f>
        <v>4600</v>
      </c>
      <c r="E59" s="84">
        <f>E60</f>
        <v>4560.17</v>
      </c>
      <c r="F59" s="84">
        <f>(E59*100)/D59</f>
        <v>99.134130434782605</v>
      </c>
    </row>
    <row r="60" spans="1:6" x14ac:dyDescent="0.2">
      <c r="A60" s="56" t="s">
        <v>166</v>
      </c>
      <c r="B60" s="57" t="s">
        <v>167</v>
      </c>
      <c r="C60" s="85">
        <v>4600</v>
      </c>
      <c r="D60" s="85">
        <v>4600</v>
      </c>
      <c r="E60" s="85">
        <v>4560.17</v>
      </c>
      <c r="F60" s="85"/>
    </row>
    <row r="61" spans="1:6" x14ac:dyDescent="0.2">
      <c r="A61" s="50" t="s">
        <v>50</v>
      </c>
      <c r="B61" s="51" t="s">
        <v>51</v>
      </c>
      <c r="C61" s="81">
        <f t="shared" ref="C61:E62" si="0">C62</f>
        <v>1195567</v>
      </c>
      <c r="D61" s="81">
        <f t="shared" si="0"/>
        <v>1144030</v>
      </c>
      <c r="E61" s="81">
        <f t="shared" si="0"/>
        <v>1141604.72</v>
      </c>
      <c r="F61" s="82">
        <f>(E61*100)/D61</f>
        <v>99.788005559294774</v>
      </c>
    </row>
    <row r="62" spans="1:6" x14ac:dyDescent="0.2">
      <c r="A62" s="52" t="s">
        <v>64</v>
      </c>
      <c r="B62" s="53" t="s">
        <v>65</v>
      </c>
      <c r="C62" s="83">
        <f t="shared" si="0"/>
        <v>1195567</v>
      </c>
      <c r="D62" s="83">
        <f t="shared" si="0"/>
        <v>1144030</v>
      </c>
      <c r="E62" s="83">
        <f t="shared" si="0"/>
        <v>1141604.72</v>
      </c>
      <c r="F62" s="82">
        <f>(E62*100)/D62</f>
        <v>99.788005559294774</v>
      </c>
    </row>
    <row r="63" spans="1:6" ht="25.5" x14ac:dyDescent="0.2">
      <c r="A63" s="54" t="s">
        <v>66</v>
      </c>
      <c r="B63" s="55" t="s">
        <v>67</v>
      </c>
      <c r="C63" s="84">
        <f>C64+C65</f>
        <v>1195567</v>
      </c>
      <c r="D63" s="84">
        <f>D64+D65</f>
        <v>1144030</v>
      </c>
      <c r="E63" s="84">
        <f>E64+E65</f>
        <v>1141604.72</v>
      </c>
      <c r="F63" s="84">
        <f>(E63*100)/D63</f>
        <v>99.788005559294774</v>
      </c>
    </row>
    <row r="64" spans="1:6" x14ac:dyDescent="0.2">
      <c r="A64" s="56" t="s">
        <v>68</v>
      </c>
      <c r="B64" s="57" t="s">
        <v>69</v>
      </c>
      <c r="C64" s="85">
        <v>1188567</v>
      </c>
      <c r="D64" s="85">
        <v>1139330</v>
      </c>
      <c r="E64" s="85">
        <v>1136944.55</v>
      </c>
      <c r="F64" s="85"/>
    </row>
    <row r="65" spans="1:6" ht="25.5" x14ac:dyDescent="0.2">
      <c r="A65" s="56" t="s">
        <v>70</v>
      </c>
      <c r="B65" s="57" t="s">
        <v>71</v>
      </c>
      <c r="C65" s="85">
        <v>7000</v>
      </c>
      <c r="D65" s="85">
        <v>4700</v>
      </c>
      <c r="E65" s="85">
        <v>4660.17</v>
      </c>
      <c r="F65" s="85"/>
    </row>
    <row r="66" spans="1:6" x14ac:dyDescent="0.2">
      <c r="A66" s="49" t="s">
        <v>180</v>
      </c>
      <c r="B66" s="49" t="s">
        <v>187</v>
      </c>
      <c r="C66" s="79"/>
      <c r="D66" s="79"/>
      <c r="E66" s="79"/>
      <c r="F66" s="80" t="e">
        <f>(E66*100)/D66</f>
        <v>#DIV/0!</v>
      </c>
    </row>
    <row r="67" spans="1:6" x14ac:dyDescent="0.2">
      <c r="A67" s="50" t="s">
        <v>72</v>
      </c>
      <c r="B67" s="51" t="s">
        <v>73</v>
      </c>
      <c r="C67" s="81">
        <f t="shared" ref="C67:E69" si="1">C68</f>
        <v>500</v>
      </c>
      <c r="D67" s="81">
        <f t="shared" si="1"/>
        <v>500</v>
      </c>
      <c r="E67" s="81">
        <f t="shared" si="1"/>
        <v>101.43</v>
      </c>
      <c r="F67" s="82">
        <f>(E67*100)/D67</f>
        <v>20.286000000000001</v>
      </c>
    </row>
    <row r="68" spans="1:6" x14ac:dyDescent="0.2">
      <c r="A68" s="52" t="s">
        <v>89</v>
      </c>
      <c r="B68" s="53" t="s">
        <v>90</v>
      </c>
      <c r="C68" s="83">
        <f t="shared" si="1"/>
        <v>500</v>
      </c>
      <c r="D68" s="83">
        <f t="shared" si="1"/>
        <v>500</v>
      </c>
      <c r="E68" s="83">
        <f t="shared" si="1"/>
        <v>101.43</v>
      </c>
      <c r="F68" s="82">
        <f>(E68*100)/D68</f>
        <v>20.286000000000001</v>
      </c>
    </row>
    <row r="69" spans="1:6" x14ac:dyDescent="0.2">
      <c r="A69" s="54" t="s">
        <v>101</v>
      </c>
      <c r="B69" s="55" t="s">
        <v>102</v>
      </c>
      <c r="C69" s="84">
        <f t="shared" si="1"/>
        <v>500</v>
      </c>
      <c r="D69" s="84">
        <f t="shared" si="1"/>
        <v>500</v>
      </c>
      <c r="E69" s="84">
        <f t="shared" si="1"/>
        <v>101.43</v>
      </c>
      <c r="F69" s="84">
        <f>(E69*100)/D69</f>
        <v>20.286000000000001</v>
      </c>
    </row>
    <row r="70" spans="1:6" x14ac:dyDescent="0.2">
      <c r="A70" s="56" t="s">
        <v>103</v>
      </c>
      <c r="B70" s="57" t="s">
        <v>104</v>
      </c>
      <c r="C70" s="85">
        <v>500</v>
      </c>
      <c r="D70" s="85">
        <v>500</v>
      </c>
      <c r="E70" s="85">
        <v>101.43</v>
      </c>
      <c r="F70" s="85"/>
    </row>
    <row r="71" spans="1:6" x14ac:dyDescent="0.2">
      <c r="A71" s="50" t="s">
        <v>152</v>
      </c>
      <c r="B71" s="51" t="s">
        <v>153</v>
      </c>
      <c r="C71" s="81">
        <f t="shared" ref="C71:E72" si="2">C72</f>
        <v>0</v>
      </c>
      <c r="D71" s="81">
        <f t="shared" si="2"/>
        <v>0</v>
      </c>
      <c r="E71" s="81">
        <f t="shared" si="2"/>
        <v>0</v>
      </c>
      <c r="F71" s="82" t="e">
        <f>(E71*100)/D71</f>
        <v>#DIV/0!</v>
      </c>
    </row>
    <row r="72" spans="1:6" x14ac:dyDescent="0.2">
      <c r="A72" s="52" t="s">
        <v>154</v>
      </c>
      <c r="B72" s="53" t="s">
        <v>155</v>
      </c>
      <c r="C72" s="83">
        <f t="shared" si="2"/>
        <v>0</v>
      </c>
      <c r="D72" s="83">
        <f t="shared" si="2"/>
        <v>0</v>
      </c>
      <c r="E72" s="83">
        <f t="shared" si="2"/>
        <v>0</v>
      </c>
      <c r="F72" s="82" t="e">
        <f>(E72*100)/D72</f>
        <v>#DIV/0!</v>
      </c>
    </row>
    <row r="73" spans="1:6" x14ac:dyDescent="0.2">
      <c r="A73" s="54" t="s">
        <v>156</v>
      </c>
      <c r="B73" s="55" t="s">
        <v>157</v>
      </c>
      <c r="C73" s="84">
        <f>C74+C75</f>
        <v>0</v>
      </c>
      <c r="D73" s="84">
        <f>D74+D75</f>
        <v>0</v>
      </c>
      <c r="E73" s="84">
        <f>E74+E75</f>
        <v>0</v>
      </c>
      <c r="F73" s="84" t="e">
        <f>(E73*100)/D73</f>
        <v>#DIV/0!</v>
      </c>
    </row>
    <row r="74" spans="1:6" x14ac:dyDescent="0.2">
      <c r="A74" s="56" t="s">
        <v>160</v>
      </c>
      <c r="B74" s="57" t="s">
        <v>161</v>
      </c>
      <c r="C74" s="85">
        <v>0</v>
      </c>
      <c r="D74" s="85">
        <v>0</v>
      </c>
      <c r="E74" s="85">
        <v>0</v>
      </c>
      <c r="F74" s="85"/>
    </row>
    <row r="75" spans="1:6" x14ac:dyDescent="0.2">
      <c r="A75" s="56" t="s">
        <v>162</v>
      </c>
      <c r="B75" s="57" t="s">
        <v>163</v>
      </c>
      <c r="C75" s="85">
        <v>0</v>
      </c>
      <c r="D75" s="85">
        <v>0</v>
      </c>
      <c r="E75" s="85">
        <v>0</v>
      </c>
      <c r="F75" s="85"/>
    </row>
    <row r="76" spans="1:6" x14ac:dyDescent="0.2">
      <c r="A76" s="50" t="s">
        <v>50</v>
      </c>
      <c r="B76" s="51" t="s">
        <v>51</v>
      </c>
      <c r="C76" s="81">
        <f t="shared" ref="C76:E78" si="3">C77</f>
        <v>500</v>
      </c>
      <c r="D76" s="81">
        <f t="shared" si="3"/>
        <v>500</v>
      </c>
      <c r="E76" s="81">
        <f t="shared" si="3"/>
        <v>101.43</v>
      </c>
      <c r="F76" s="82">
        <f>(E76*100)/D76</f>
        <v>20.286000000000001</v>
      </c>
    </row>
    <row r="77" spans="1:6" x14ac:dyDescent="0.2">
      <c r="A77" s="52" t="s">
        <v>58</v>
      </c>
      <c r="B77" s="53" t="s">
        <v>59</v>
      </c>
      <c r="C77" s="83">
        <f t="shared" si="3"/>
        <v>500</v>
      </c>
      <c r="D77" s="83">
        <f t="shared" si="3"/>
        <v>500</v>
      </c>
      <c r="E77" s="83">
        <f t="shared" si="3"/>
        <v>101.43</v>
      </c>
      <c r="F77" s="82">
        <f>(E77*100)/D77</f>
        <v>20.286000000000001</v>
      </c>
    </row>
    <row r="78" spans="1:6" x14ac:dyDescent="0.2">
      <c r="A78" s="54" t="s">
        <v>60</v>
      </c>
      <c r="B78" s="55" t="s">
        <v>61</v>
      </c>
      <c r="C78" s="84">
        <f t="shared" si="3"/>
        <v>500</v>
      </c>
      <c r="D78" s="84">
        <f t="shared" si="3"/>
        <v>500</v>
      </c>
      <c r="E78" s="84">
        <f t="shared" si="3"/>
        <v>101.43</v>
      </c>
      <c r="F78" s="84">
        <f>(E78*100)/D78</f>
        <v>20.286000000000001</v>
      </c>
    </row>
    <row r="79" spans="1:6" x14ac:dyDescent="0.2">
      <c r="A79" s="56" t="s">
        <v>62</v>
      </c>
      <c r="B79" s="57" t="s">
        <v>63</v>
      </c>
      <c r="C79" s="85">
        <v>500</v>
      </c>
      <c r="D79" s="85">
        <v>500</v>
      </c>
      <c r="E79" s="85">
        <v>101.43</v>
      </c>
      <c r="F79" s="85"/>
    </row>
    <row r="80" spans="1:6" x14ac:dyDescent="0.2">
      <c r="A80" s="49" t="s">
        <v>74</v>
      </c>
      <c r="B80" s="49" t="s">
        <v>188</v>
      </c>
      <c r="C80" s="79"/>
      <c r="D80" s="79"/>
      <c r="E80" s="79"/>
      <c r="F80" s="80" t="e">
        <f>(E80*100)/D80</f>
        <v>#DIV/0!</v>
      </c>
    </row>
    <row r="81" spans="1:6" x14ac:dyDescent="0.2">
      <c r="A81" s="50" t="s">
        <v>72</v>
      </c>
      <c r="B81" s="51" t="s">
        <v>73</v>
      </c>
      <c r="C81" s="81">
        <f t="shared" ref="C81:E82" si="4">C82</f>
        <v>15</v>
      </c>
      <c r="D81" s="81">
        <f t="shared" si="4"/>
        <v>15</v>
      </c>
      <c r="E81" s="81">
        <f t="shared" si="4"/>
        <v>0</v>
      </c>
      <c r="F81" s="82">
        <f>(E81*100)/D81</f>
        <v>0</v>
      </c>
    </row>
    <row r="82" spans="1:6" x14ac:dyDescent="0.2">
      <c r="A82" s="52" t="s">
        <v>89</v>
      </c>
      <c r="B82" s="53" t="s">
        <v>90</v>
      </c>
      <c r="C82" s="83">
        <f t="shared" si="4"/>
        <v>15</v>
      </c>
      <c r="D82" s="83">
        <f t="shared" si="4"/>
        <v>15</v>
      </c>
      <c r="E82" s="83">
        <f t="shared" si="4"/>
        <v>0</v>
      </c>
      <c r="F82" s="82">
        <f>(E82*100)/D82</f>
        <v>0</v>
      </c>
    </row>
    <row r="83" spans="1:6" x14ac:dyDescent="0.2">
      <c r="A83" s="54" t="s">
        <v>109</v>
      </c>
      <c r="B83" s="55" t="s">
        <v>110</v>
      </c>
      <c r="C83" s="84">
        <f>C84+C85+C86</f>
        <v>15</v>
      </c>
      <c r="D83" s="84">
        <f>D84+D85+D86</f>
        <v>15</v>
      </c>
      <c r="E83" s="84">
        <f>E84+E85+E86</f>
        <v>0</v>
      </c>
      <c r="F83" s="84">
        <f>(E83*100)/D83</f>
        <v>0</v>
      </c>
    </row>
    <row r="84" spans="1:6" x14ac:dyDescent="0.2">
      <c r="A84" s="56" t="s">
        <v>111</v>
      </c>
      <c r="B84" s="57" t="s">
        <v>112</v>
      </c>
      <c r="C84" s="85">
        <v>0</v>
      </c>
      <c r="D84" s="85">
        <v>0</v>
      </c>
      <c r="E84" s="85">
        <v>0</v>
      </c>
      <c r="F84" s="85"/>
    </row>
    <row r="85" spans="1:6" x14ac:dyDescent="0.2">
      <c r="A85" s="56" t="s">
        <v>113</v>
      </c>
      <c r="B85" s="57" t="s">
        <v>114</v>
      </c>
      <c r="C85" s="85">
        <v>15</v>
      </c>
      <c r="D85" s="85">
        <v>15</v>
      </c>
      <c r="E85" s="85">
        <v>0</v>
      </c>
      <c r="F85" s="85"/>
    </row>
    <row r="86" spans="1:6" x14ac:dyDescent="0.2">
      <c r="A86" s="56" t="s">
        <v>123</v>
      </c>
      <c r="B86" s="57" t="s">
        <v>124</v>
      </c>
      <c r="C86" s="85">
        <v>0</v>
      </c>
      <c r="D86" s="85">
        <v>0</v>
      </c>
      <c r="E86" s="85">
        <v>0</v>
      </c>
      <c r="F86" s="85"/>
    </row>
    <row r="87" spans="1:6" x14ac:dyDescent="0.2">
      <c r="A87" s="50" t="s">
        <v>50</v>
      </c>
      <c r="B87" s="51" t="s">
        <v>51</v>
      </c>
      <c r="C87" s="81">
        <f t="shared" ref="C87:E89" si="5">C88</f>
        <v>15</v>
      </c>
      <c r="D87" s="81">
        <f t="shared" si="5"/>
        <v>15</v>
      </c>
      <c r="E87" s="81">
        <f t="shared" si="5"/>
        <v>0</v>
      </c>
      <c r="F87" s="82">
        <f>(E87*100)/D87</f>
        <v>0</v>
      </c>
    </row>
    <row r="88" spans="1:6" x14ac:dyDescent="0.2">
      <c r="A88" s="52" t="s">
        <v>52</v>
      </c>
      <c r="B88" s="53" t="s">
        <v>53</v>
      </c>
      <c r="C88" s="83">
        <f t="shared" si="5"/>
        <v>15</v>
      </c>
      <c r="D88" s="83">
        <f t="shared" si="5"/>
        <v>15</v>
      </c>
      <c r="E88" s="83">
        <f t="shared" si="5"/>
        <v>0</v>
      </c>
      <c r="F88" s="82">
        <f>(E88*100)/D88</f>
        <v>0</v>
      </c>
    </row>
    <row r="89" spans="1:6" x14ac:dyDescent="0.2">
      <c r="A89" s="54" t="s">
        <v>54</v>
      </c>
      <c r="B89" s="55" t="s">
        <v>55</v>
      </c>
      <c r="C89" s="84">
        <f t="shared" si="5"/>
        <v>15</v>
      </c>
      <c r="D89" s="84">
        <f t="shared" si="5"/>
        <v>15</v>
      </c>
      <c r="E89" s="84">
        <f t="shared" si="5"/>
        <v>0</v>
      </c>
      <c r="F89" s="84">
        <f>(E89*100)/D89</f>
        <v>0</v>
      </c>
    </row>
    <row r="90" spans="1:6" x14ac:dyDescent="0.2">
      <c r="A90" s="56" t="s">
        <v>56</v>
      </c>
      <c r="B90" s="57" t="s">
        <v>57</v>
      </c>
      <c r="C90" s="85">
        <v>15</v>
      </c>
      <c r="D90" s="85">
        <v>15</v>
      </c>
      <c r="E90" s="85">
        <v>0</v>
      </c>
      <c r="F90" s="85"/>
    </row>
    <row r="91" spans="1:6" x14ac:dyDescent="0.2">
      <c r="A91" s="49" t="s">
        <v>181</v>
      </c>
      <c r="B91" s="49" t="s">
        <v>189</v>
      </c>
      <c r="C91" s="79"/>
      <c r="D91" s="79"/>
      <c r="E91" s="79"/>
      <c r="F91" s="80" t="e">
        <f>(E91*100)/D91</f>
        <v>#DIV/0!</v>
      </c>
    </row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s="58" customFormat="1" x14ac:dyDescent="0.2"/>
    <row r="1223" spans="1:3" s="58" customFormat="1" x14ac:dyDescent="0.2"/>
    <row r="1224" spans="1:3" s="58" customFormat="1" x14ac:dyDescent="0.2"/>
    <row r="1225" spans="1:3" s="58" customFormat="1" x14ac:dyDescent="0.2"/>
    <row r="1226" spans="1:3" s="58" customFormat="1" x14ac:dyDescent="0.2"/>
    <row r="1227" spans="1:3" s="58" customFormat="1" x14ac:dyDescent="0.2"/>
    <row r="1228" spans="1:3" s="58" customFormat="1" x14ac:dyDescent="0.2"/>
    <row r="1229" spans="1:3" s="58" customFormat="1" x14ac:dyDescent="0.2"/>
    <row r="1230" spans="1:3" s="58" customFormat="1" x14ac:dyDescent="0.2"/>
    <row r="1231" spans="1:3" s="58" customFormat="1" x14ac:dyDescent="0.2"/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Anita Šimunović Broznić</cp:lastModifiedBy>
  <cp:lastPrinted>2023-07-24T12:33:14Z</cp:lastPrinted>
  <dcterms:created xsi:type="dcterms:W3CDTF">2022-08-12T12:51:27Z</dcterms:created>
  <dcterms:modified xsi:type="dcterms:W3CDTF">2026-03-30T09:18:40Z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