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Radna površina\"/>
    </mc:Choice>
  </mc:AlternateContent>
  <xr:revisionPtr revIDLastSave="0" documentId="13_ncr:1_{E73731D2-97F7-41D2-8AF5-4ECF6C90FEFC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27" i="1"/>
  <c r="H27" i="1"/>
  <c r="G27" i="1"/>
  <c r="J26" i="1"/>
  <c r="J27" i="1" s="1"/>
  <c r="I26" i="1"/>
  <c r="H26" i="1"/>
  <c r="G26" i="1"/>
  <c r="G23" i="1"/>
  <c r="H23" i="1"/>
  <c r="I23" i="1"/>
  <c r="J23" i="1"/>
  <c r="G16" i="1"/>
  <c r="H16" i="1"/>
  <c r="I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5" i="15"/>
  <c r="E73" i="15"/>
  <c r="F73" i="15" s="1"/>
  <c r="D73" i="15"/>
  <c r="C73" i="15"/>
  <c r="D72" i="15"/>
  <c r="C72" i="15"/>
  <c r="D71" i="15"/>
  <c r="C71" i="15"/>
  <c r="F69" i="15"/>
  <c r="E69" i="15"/>
  <c r="D69" i="15"/>
  <c r="C69" i="15"/>
  <c r="F68" i="15"/>
  <c r="E68" i="15"/>
  <c r="D68" i="15"/>
  <c r="C68" i="15"/>
  <c r="F67" i="15"/>
  <c r="E67" i="15"/>
  <c r="D67" i="15"/>
  <c r="C67" i="15"/>
  <c r="F66" i="15"/>
  <c r="F63" i="15"/>
  <c r="E63" i="15"/>
  <c r="D63" i="15"/>
  <c r="C63" i="15"/>
  <c r="F62" i="15"/>
  <c r="E62" i="15"/>
  <c r="D62" i="15"/>
  <c r="C62" i="15"/>
  <c r="F61" i="15"/>
  <c r="E61" i="15"/>
  <c r="D61" i="15"/>
  <c r="C61" i="15"/>
  <c r="F59" i="15"/>
  <c r="E59" i="15"/>
  <c r="D59" i="15"/>
  <c r="C59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1" i="15"/>
  <c r="E41" i="15"/>
  <c r="D41" i="15"/>
  <c r="C41" i="15"/>
  <c r="F31" i="15"/>
  <c r="E31" i="15"/>
  <c r="D31" i="15"/>
  <c r="C31" i="15"/>
  <c r="F25" i="15"/>
  <c r="E25" i="15"/>
  <c r="D25" i="15"/>
  <c r="C25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9" i="5"/>
  <c r="F6" i="5" s="1"/>
  <c r="E9" i="5"/>
  <c r="D9" i="5"/>
  <c r="C9" i="5"/>
  <c r="H8" i="5"/>
  <c r="G8" i="5"/>
  <c r="H7" i="5"/>
  <c r="G7" i="5"/>
  <c r="F7" i="5"/>
  <c r="E7" i="5"/>
  <c r="D7" i="5"/>
  <c r="C7" i="5"/>
  <c r="E6" i="5"/>
  <c r="D6" i="5"/>
  <c r="C6" i="5"/>
  <c r="L72" i="3"/>
  <c r="K72" i="3"/>
  <c r="L71" i="3"/>
  <c r="K71" i="3"/>
  <c r="J71" i="3"/>
  <c r="I71" i="3"/>
  <c r="H71" i="3"/>
  <c r="G71" i="3"/>
  <c r="L70" i="3"/>
  <c r="K70" i="3"/>
  <c r="L69" i="3"/>
  <c r="K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L39" i="3"/>
  <c r="K39" i="3"/>
  <c r="L38" i="3"/>
  <c r="K38" i="3"/>
  <c r="J38" i="3"/>
  <c r="I38" i="3"/>
  <c r="H38" i="3"/>
  <c r="G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J13" i="3"/>
  <c r="L13" i="3" s="1"/>
  <c r="I13" i="3"/>
  <c r="H13" i="3"/>
  <c r="G13" i="3"/>
  <c r="L12" i="3"/>
  <c r="K12" i="3"/>
  <c r="J12" i="3"/>
  <c r="I12" i="3"/>
  <c r="H12" i="3"/>
  <c r="G12" i="3"/>
  <c r="J11" i="3"/>
  <c r="L11" i="3" s="1"/>
  <c r="I11" i="3"/>
  <c r="H11" i="3"/>
  <c r="G11" i="3"/>
  <c r="I10" i="3"/>
  <c r="H10" i="3"/>
  <c r="G10" i="3"/>
  <c r="E72" i="15" l="1"/>
  <c r="H6" i="5"/>
  <c r="G6" i="5"/>
  <c r="H9" i="5"/>
  <c r="G9" i="5"/>
  <c r="K13" i="3"/>
  <c r="J10" i="3"/>
  <c r="K11" i="3"/>
  <c r="E71" i="15" l="1"/>
  <c r="F71" i="15" s="1"/>
  <c r="F72" i="15"/>
  <c r="L10" i="3"/>
  <c r="K10" i="3"/>
</calcChain>
</file>

<file path=xl/sharedStrings.xml><?xml version="1.0" encoding="utf-8"?>
<sst xmlns="http://schemas.openxmlformats.org/spreadsheetml/2006/main" count="378" uniqueCount="184">
  <si>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</si>
  <si>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</si>
  <si>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</si>
  <si>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</si>
  <si>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</si>
  <si>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</si>
  <si>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</si>
  <si>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</si>
  <si>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</si>
  <si>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</si>
  <si>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</si>
  <si>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</si>
  <si>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</si>
  <si>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</si>
  <si>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</si>
  <si>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</si>
  <si>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</si>
  <si>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</si>
  <si>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</si>
  <si>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</si>
  <si>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</si>
  <si>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</si>
  <si>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</si>
  <si>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</si>
  <si>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</si>
  <si>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</si>
  <si>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</si>
  <si>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</si>
  <si>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</si>
  <si>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</si>
  <si>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</si>
  <si>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</si>
  <si>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</si>
  <si>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</si>
  <si>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</si>
  <si>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</si>
  <si>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</si>
  <si>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</si>
  <si>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</si>
  <si>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</si>
  <si>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</si>
  <si>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</si>
  <si>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</si>
  <si>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</si>
  <si>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</si>
  <si>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</si>
  <si>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</si>
  <si>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</si>
  <si>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</si>
  <si>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</si>
  <si>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</si>
  <si>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</si>
  <si>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</si>
  <si>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</si>
  <si>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</si>
  <si>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</si>
  <si>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</si>
  <si>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</si>
  <si>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</si>
  <si>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</si>
  <si>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</si>
  <si>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</si>
  <si>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</si>
  <si>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</si>
  <si>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</si>
  <si>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</si>
  <si>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</si>
  <si>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</si>
  <si>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</si>
  <si>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</si>
  <si>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</si>
  <si>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</si>
  <si>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</si>
  <si>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</si>
  <si>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</si>
  <si>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</si>
  <si>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</si>
  <si>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</si>
  <si>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</si>
  <si>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</si>
  <si>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</si>
  <si>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</si>
  <si>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</si>
  <si>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</si>
  <si>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</si>
  <si>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</si>
  <si>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</si>
  <si>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</si>
  <si>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</si>
  <si>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</si>
  <si>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</si>
  <si>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</si>
  <si>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</si>
  <si>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</si>
  <si>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</si>
  <si>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</si>
  <si>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</si>
  <si>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</si>
  <si>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</si>
  <si>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</si>
  <si>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</si>
  <si>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</si>
  <si>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</si>
  <si>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</si>
  <si>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</si>
  <si>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</si>
  <si>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</si>
  <si>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</si>
  <si>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</si>
  <si>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</si>
  <si>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</si>
  <si>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</si>
  <si>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</si>
  <si>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</si>
  <si>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</si>
  <si>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</si>
  <si>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</si>
  <si>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</si>
  <si>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</si>
  <si>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</si>
  <si>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</si>
  <si>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</si>
  <si>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</si>
  <si>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</si>
  <si>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</si>
  <si>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</si>
  <si>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</si>
  <si>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</si>
  <si>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</si>
  <si>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</si>
  <si>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</si>
  <si>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</si>
  <si>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</si>
  <si>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</si>
  <si>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</si>
  <si>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</si>
  <si>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</si>
  <si>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</si>
  <si>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</si>
  <si>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</si>
  <si>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</si>
  <si>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</si>
  <si>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</si>
  <si>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</si>
  <si>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</si>
  <si>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</si>
  <si>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</si>
  <si>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</si>
  <si>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</si>
  <si>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</si>
  <si>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</si>
  <si>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</si>
  <si>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</si>
  <si>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</si>
  <si>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</si>
  <si>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</si>
  <si>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</si>
  <si>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</si>
  <si>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</si>
  <si>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</si>
  <si>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</si>
  <si>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</si>
  <si>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</si>
  <si>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</si>
  <si>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</si>
  <si>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</si>
  <si>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</si>
  <si>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</si>
  <si>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</si>
  <si>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30 Visoki upravni sud Republike Hrvatske</t>
  </si>
  <si>
    <t>20639 VISOKI UPRAVNI SUD Republike Hrvatske</t>
  </si>
  <si>
    <t>2803 Vođenje sudskih postupaka</t>
  </si>
  <si>
    <t>11</t>
  </si>
  <si>
    <t>A633000</t>
  </si>
  <si>
    <t>Vođenje sudskih postupaka iz nadležnosti Visokog upravnog suda Republike Hrvatske</t>
  </si>
  <si>
    <t>TEKUĆI PLAN  2026.*</t>
  </si>
  <si>
    <t>IZVRŠENJE 1.-6.2026.*</t>
  </si>
  <si>
    <t xml:space="preserve">INDEKS**
</t>
  </si>
  <si>
    <t>Opći prihodi i primici</t>
  </si>
  <si>
    <t>3296</t>
  </si>
  <si>
    <t>TROŠKOVI SUD.POSTUPAKA</t>
  </si>
  <si>
    <t>4223</t>
  </si>
  <si>
    <t>OPREMA ZA ODRŽAVANJE I ZAŠTITU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</si>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</sst>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topLeftCell="A2" workbookViewId="0">
      <selection activeCell="J29" sqref="J29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5">
        <v>1800521.43</v>
      </c>
      <c r="H10" s="86">
        <v>3751580</v>
      </c>
      <c r="I10" s="86">
        <v>3751580</v>
      </c>
      <c r="J10" s="86">
        <v>2066806.13</v>
      </c>
      <c r="K10" s="86"/>
      <c r="L10" s="86"/>
    </row>
    <row r="11" spans="2:13" x14ac:dyDescent="0.25">
      <c r="B11" s="103" t="s">
        <v>7</v>
      </c>
      <c r="C11" s="102"/>
      <c r="D11" s="102"/>
      <c r="E11" s="102"/>
      <c r="F11" s="102"/>
      <c r="G11" s="85"/>
      <c r="H11" s="86"/>
      <c r="I11" s="86"/>
      <c r="J11" s="86"/>
      <c r="K11" s="86"/>
      <c r="L11" s="86"/>
    </row>
    <row r="12" spans="2:13" x14ac:dyDescent="0.25">
      <c r="B12" s="97" t="s">
        <v>0</v>
      </c>
      <c r="C12" s="98"/>
      <c r="D12" s="98"/>
      <c r="E12" s="98"/>
      <c r="F12" s="99"/>
      <c r="G12" s="87">
        <f>ROUND(G10+G11,2)</f>
        <v>1800521.43</v>
      </c>
      <c r="H12" s="87">
        <f>ROUND(H10+H11,2)</f>
        <v>3751580</v>
      </c>
      <c r="I12" s="87">
        <f>ROUND(I10+I11,2)</f>
        <v>3751580</v>
      </c>
      <c r="J12" s="87">
        <f>ROUND(J10+J11,2)</f>
        <v>2066806.13</v>
      </c>
      <c r="K12" s="88">
        <f>J12/G12*100</f>
        <v>114.78931022775996</v>
      </c>
      <c r="L12" s="88">
        <f>J12/I12*100</f>
        <v>55.091618198199157</v>
      </c>
    </row>
    <row r="13" spans="2:13" x14ac:dyDescent="0.25">
      <c r="B13" s="109" t="s">
        <v>9</v>
      </c>
      <c r="C13" s="101"/>
      <c r="D13" s="101"/>
      <c r="E13" s="101"/>
      <c r="F13" s="101"/>
      <c r="G13" s="89">
        <v>1798675.54</v>
      </c>
      <c r="H13" s="86">
        <v>3742880</v>
      </c>
      <c r="I13" s="86">
        <v>3742880</v>
      </c>
      <c r="J13" s="86">
        <v>2064020.45</v>
      </c>
      <c r="K13" s="86"/>
      <c r="L13" s="86"/>
    </row>
    <row r="14" spans="2:13" x14ac:dyDescent="0.25">
      <c r="B14" s="103" t="s">
        <v>10</v>
      </c>
      <c r="C14" s="102"/>
      <c r="D14" s="102"/>
      <c r="E14" s="102"/>
      <c r="F14" s="102"/>
      <c r="G14" s="85">
        <v>1915.15</v>
      </c>
      <c r="H14" s="86">
        <v>8700</v>
      </c>
      <c r="I14" s="86">
        <v>8700</v>
      </c>
      <c r="J14" s="86">
        <v>2822.46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1800590.69</v>
      </c>
      <c r="H15" s="87">
        <f>ROUND(H13+H14,2)</f>
        <v>3751580</v>
      </c>
      <c r="I15" s="87">
        <f>ROUND(I13+I14,2)</f>
        <v>3751580</v>
      </c>
      <c r="J15" s="87">
        <f>ROUND(J13+J14,2)</f>
        <v>2066842.91</v>
      </c>
      <c r="K15" s="88">
        <f>J15/G15*100</f>
        <v>114.78693750215901</v>
      </c>
      <c r="L15" s="88">
        <f>J15/I15*100</f>
        <v>55.092598585129501</v>
      </c>
    </row>
    <row r="16" spans="2:13" x14ac:dyDescent="0.25">
      <c r="B16" s="108" t="s">
        <v>2</v>
      </c>
      <c r="C16" s="98"/>
      <c r="D16" s="98"/>
      <c r="E16" s="98"/>
      <c r="F16" s="98"/>
      <c r="G16" s="90">
        <f>ROUND(G12-G15,2)</f>
        <v>-69.260000000000005</v>
      </c>
      <c r="H16" s="90">
        <f>ROUND(H12-H15,2)</f>
        <v>0</v>
      </c>
      <c r="I16" s="90">
        <f>ROUND(I12-I15,2)</f>
        <v>0</v>
      </c>
      <c r="J16" s="90">
        <f>ROUND(J12-J15,2)</f>
        <v>-36.78</v>
      </c>
      <c r="K16" s="88">
        <f>J16/G16*100</f>
        <v>53.104244874386367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1"/>
      <c r="H21" s="86"/>
      <c r="I21" s="86"/>
      <c r="J21" s="86"/>
      <c r="K21" s="86"/>
      <c r="L21" s="86"/>
    </row>
    <row r="22" spans="1:49" x14ac:dyDescent="0.25">
      <c r="B22" s="100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9">
        <v>74.05</v>
      </c>
      <c r="H24" s="86"/>
      <c r="I24" s="86"/>
      <c r="J24" s="86">
        <v>205.73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9">
        <v>-205.73</v>
      </c>
      <c r="H25" s="86"/>
      <c r="I25" s="86"/>
      <c r="J25" s="86">
        <v>-168.95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4">
        <f>ROUND(G24+G25,2)</f>
        <v>-131.68</v>
      </c>
      <c r="H26" s="94">
        <f>ROUND(H24+H25,2)</f>
        <v>0</v>
      </c>
      <c r="I26" s="94">
        <f>ROUND(I24+I25,2)</f>
        <v>0</v>
      </c>
      <c r="J26" s="94">
        <f>ROUND(J24+J25,2)</f>
        <v>36.78</v>
      </c>
      <c r="K26" s="93">
        <f>J26/G26*100</f>
        <v>-27.931348724179827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7" t="s">
        <v>30</v>
      </c>
      <c r="C27" s="107"/>
      <c r="D27" s="107"/>
      <c r="E27" s="107"/>
      <c r="F27" s="107"/>
      <c r="G27" s="94">
        <f>ROUND(G16+G26,2)</f>
        <v>-200.94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>
        <f>J27/G27*100</f>
        <v>0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3"/>
  <sheetViews>
    <sheetView topLeftCell="A35" zoomScale="90" zoomScaleNormal="90" workbookViewId="0">
      <selection activeCell="J40" sqref="J4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1800521.43</v>
      </c>
      <c r="H10" s="65">
        <f>H11</f>
        <v>3751580</v>
      </c>
      <c r="I10" s="65">
        <f>I11</f>
        <v>3751580</v>
      </c>
      <c r="J10" s="65">
        <f>J11</f>
        <v>2066806.13</v>
      </c>
      <c r="K10" s="69">
        <f t="shared" ref="K10:K18" si="0">(J10*100)/G10</f>
        <v>114.78931022775997</v>
      </c>
      <c r="L10" s="69">
        <f t="shared" ref="L10:L18" si="1">(J10*100)/I10</f>
        <v>55.091618198199157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1800521.43</v>
      </c>
      <c r="H11" s="65">
        <f>H12+H15</f>
        <v>3751580</v>
      </c>
      <c r="I11" s="65">
        <f>I12+I15</f>
        <v>3751580</v>
      </c>
      <c r="J11" s="65">
        <f>J12+J15</f>
        <v>2066806.13</v>
      </c>
      <c r="K11" s="65">
        <f t="shared" si="0"/>
        <v>114.78931022775997</v>
      </c>
      <c r="L11" s="65">
        <f t="shared" si="1"/>
        <v>55.091618198199157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2660.74</v>
      </c>
      <c r="H12" s="65">
        <f t="shared" si="2"/>
        <v>7000</v>
      </c>
      <c r="I12" s="65">
        <f t="shared" si="2"/>
        <v>7000</v>
      </c>
      <c r="J12" s="65">
        <f t="shared" si="2"/>
        <v>2773.22</v>
      </c>
      <c r="K12" s="65">
        <f t="shared" si="0"/>
        <v>104.22739538624595</v>
      </c>
      <c r="L12" s="65">
        <f t="shared" si="1"/>
        <v>39.617428571428569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2660.74</v>
      </c>
      <c r="H13" s="65">
        <f t="shared" si="2"/>
        <v>7000</v>
      </c>
      <c r="I13" s="65">
        <f t="shared" si="2"/>
        <v>7000</v>
      </c>
      <c r="J13" s="65">
        <f t="shared" si="2"/>
        <v>2773.22</v>
      </c>
      <c r="K13" s="65">
        <f t="shared" si="0"/>
        <v>104.22739538624595</v>
      </c>
      <c r="L13" s="65">
        <f t="shared" si="1"/>
        <v>39.617428571428569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2660.74</v>
      </c>
      <c r="H14" s="66">
        <v>7000</v>
      </c>
      <c r="I14" s="66">
        <v>7000</v>
      </c>
      <c r="J14" s="66">
        <v>2773.22</v>
      </c>
      <c r="K14" s="66">
        <f t="shared" si="0"/>
        <v>104.22739538624595</v>
      </c>
      <c r="L14" s="66">
        <f t="shared" si="1"/>
        <v>39.617428571428569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1797860.69</v>
      </c>
      <c r="H15" s="65">
        <f>H16</f>
        <v>3744580</v>
      </c>
      <c r="I15" s="65">
        <f>I16</f>
        <v>3744580</v>
      </c>
      <c r="J15" s="65">
        <f>J16</f>
        <v>2064032.91</v>
      </c>
      <c r="K15" s="65">
        <f t="shared" si="0"/>
        <v>114.80494131055282</v>
      </c>
      <c r="L15" s="65">
        <f t="shared" si="1"/>
        <v>55.120545161273093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1797860.69</v>
      </c>
      <c r="H16" s="65">
        <f>H17+H18</f>
        <v>3744580</v>
      </c>
      <c r="I16" s="65">
        <f>I17+I18</f>
        <v>3744580</v>
      </c>
      <c r="J16" s="65">
        <f>J17+J18</f>
        <v>2064032.91</v>
      </c>
      <c r="K16" s="65">
        <f t="shared" si="0"/>
        <v>114.80494131055282</v>
      </c>
      <c r="L16" s="65">
        <f t="shared" si="1"/>
        <v>55.120545161273093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1795945.54</v>
      </c>
      <c r="H17" s="66">
        <v>3735880</v>
      </c>
      <c r="I17" s="66">
        <v>3735880</v>
      </c>
      <c r="J17" s="66">
        <v>2061210.45</v>
      </c>
      <c r="K17" s="66">
        <f t="shared" si="0"/>
        <v>114.77020901201715</v>
      </c>
      <c r="L17" s="66">
        <f t="shared" si="1"/>
        <v>55.173358084306777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1915.15</v>
      </c>
      <c r="H18" s="66">
        <v>8700</v>
      </c>
      <c r="I18" s="66">
        <v>8700</v>
      </c>
      <c r="J18" s="66">
        <v>2822.46</v>
      </c>
      <c r="K18" s="66">
        <f t="shared" si="0"/>
        <v>147.37540140458972</v>
      </c>
      <c r="L18" s="66">
        <f t="shared" si="1"/>
        <v>32.442068965517244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G24+G66</f>
        <v>1800590.6900000002</v>
      </c>
      <c r="H23" s="65">
        <f>H24+H66</f>
        <v>3751580</v>
      </c>
      <c r="I23" s="65">
        <f>I24+I66</f>
        <v>3751580</v>
      </c>
      <c r="J23" s="65">
        <f>J24+J66</f>
        <v>2066842.9100000001</v>
      </c>
      <c r="K23" s="70">
        <f t="shared" ref="K23:K54" si="3">(J23*100)/G23</f>
        <v>114.78693750215935</v>
      </c>
      <c r="L23" s="70">
        <f t="shared" ref="L23:L54" si="4">(J23*100)/I23</f>
        <v>55.092598585129466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G25+G33+G61</f>
        <v>1798675.5400000003</v>
      </c>
      <c r="H24" s="65">
        <f>H25+H33+H61</f>
        <v>3742880</v>
      </c>
      <c r="I24" s="65">
        <f>I25+I33+I61</f>
        <v>3742880</v>
      </c>
      <c r="J24" s="65">
        <f>J25+J33+J61</f>
        <v>2064020.4500000002</v>
      </c>
      <c r="K24" s="65">
        <f t="shared" si="3"/>
        <v>114.75223875007494</v>
      </c>
      <c r="L24" s="65">
        <f t="shared" si="4"/>
        <v>55.145247777112814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1661087.0200000003</v>
      </c>
      <c r="H25" s="65">
        <f>H26+H29+H31</f>
        <v>3479480</v>
      </c>
      <c r="I25" s="65">
        <f>I26+I29+I31</f>
        <v>3479480</v>
      </c>
      <c r="J25" s="65">
        <f>J26+J29+J31</f>
        <v>1936287.9400000002</v>
      </c>
      <c r="K25" s="65">
        <f t="shared" si="3"/>
        <v>116.567519743788</v>
      </c>
      <c r="L25" s="65">
        <f t="shared" si="4"/>
        <v>55.648773379930333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1390986.4200000002</v>
      </c>
      <c r="H26" s="65">
        <f>H27+H28</f>
        <v>2919480</v>
      </c>
      <c r="I26" s="65">
        <f>I27+I28</f>
        <v>2919480</v>
      </c>
      <c r="J26" s="65">
        <f>J27+J28</f>
        <v>1633592.81</v>
      </c>
      <c r="K26" s="65">
        <f t="shared" si="3"/>
        <v>117.44131980814016</v>
      </c>
      <c r="L26" s="65">
        <f t="shared" si="4"/>
        <v>55.954923822050503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1390691.33</v>
      </c>
      <c r="H27" s="66">
        <v>2916480</v>
      </c>
      <c r="I27" s="66">
        <v>2916480</v>
      </c>
      <c r="J27" s="66">
        <v>1615453.22</v>
      </c>
      <c r="K27" s="66">
        <f t="shared" si="3"/>
        <v>116.16188187496645</v>
      </c>
      <c r="L27" s="66">
        <f t="shared" si="4"/>
        <v>55.390512535659425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295.08999999999997</v>
      </c>
      <c r="H28" s="66">
        <v>3000</v>
      </c>
      <c r="I28" s="66">
        <v>3000</v>
      </c>
      <c r="J28" s="66">
        <v>18139.59</v>
      </c>
      <c r="K28" s="66">
        <f t="shared" si="3"/>
        <v>6147.1381612389441</v>
      </c>
      <c r="L28" s="66">
        <f t="shared" si="4"/>
        <v>604.65300000000002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44043.59</v>
      </c>
      <c r="H29" s="65">
        <f>H30</f>
        <v>80000</v>
      </c>
      <c r="I29" s="65">
        <f>I30</f>
        <v>80000</v>
      </c>
      <c r="J29" s="65">
        <f>J30</f>
        <v>35952.57</v>
      </c>
      <c r="K29" s="65">
        <f t="shared" si="3"/>
        <v>81.62951748483718</v>
      </c>
      <c r="L29" s="65">
        <f t="shared" si="4"/>
        <v>44.940712499999997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44043.59</v>
      </c>
      <c r="H30" s="66">
        <v>80000</v>
      </c>
      <c r="I30" s="66">
        <v>80000</v>
      </c>
      <c r="J30" s="66">
        <v>35952.57</v>
      </c>
      <c r="K30" s="66">
        <f t="shared" si="3"/>
        <v>81.62951748483718</v>
      </c>
      <c r="L30" s="66">
        <f t="shared" si="4"/>
        <v>44.940712499999997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</f>
        <v>226057.01</v>
      </c>
      <c r="H31" s="65">
        <f>H32</f>
        <v>480000</v>
      </c>
      <c r="I31" s="65">
        <f>I32</f>
        <v>480000</v>
      </c>
      <c r="J31" s="65">
        <f>J32</f>
        <v>266742.56</v>
      </c>
      <c r="K31" s="65">
        <f t="shared" si="3"/>
        <v>117.99791565853232</v>
      </c>
      <c r="L31" s="65">
        <f t="shared" si="4"/>
        <v>55.57136666666667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226057.01</v>
      </c>
      <c r="H32" s="66">
        <v>480000</v>
      </c>
      <c r="I32" s="66">
        <v>480000</v>
      </c>
      <c r="J32" s="66">
        <v>266742.56</v>
      </c>
      <c r="K32" s="66">
        <f t="shared" si="3"/>
        <v>117.99791565853232</v>
      </c>
      <c r="L32" s="66">
        <f t="shared" si="4"/>
        <v>55.57136666666667</v>
      </c>
    </row>
    <row r="33" spans="2:12" x14ac:dyDescent="0.25">
      <c r="B33" s="65"/>
      <c r="C33" s="65" t="s">
        <v>83</v>
      </c>
      <c r="D33" s="65"/>
      <c r="E33" s="65"/>
      <c r="F33" s="65" t="s">
        <v>84</v>
      </c>
      <c r="G33" s="65">
        <f>G34+G38+G45+G55</f>
        <v>136290.65</v>
      </c>
      <c r="H33" s="65">
        <f>H34+H38+H45+H55</f>
        <v>261400</v>
      </c>
      <c r="I33" s="65">
        <f>I34+I38+I45+I55</f>
        <v>261400</v>
      </c>
      <c r="J33" s="65">
        <f>J34+J38+J45+J55</f>
        <v>126779.45</v>
      </c>
      <c r="K33" s="65">
        <f t="shared" si="3"/>
        <v>93.021384812531167</v>
      </c>
      <c r="L33" s="65">
        <f t="shared" si="4"/>
        <v>48.500172149961742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G35+G36+G37</f>
        <v>39860.649999999994</v>
      </c>
      <c r="H34" s="65">
        <f>H35+H36+H37</f>
        <v>93000</v>
      </c>
      <c r="I34" s="65">
        <f>I35+I36+I37</f>
        <v>93000</v>
      </c>
      <c r="J34" s="65">
        <f>J35+J36+J37</f>
        <v>47147.360000000001</v>
      </c>
      <c r="K34" s="65">
        <f t="shared" si="3"/>
        <v>118.28045955096067</v>
      </c>
      <c r="L34" s="65">
        <f t="shared" si="4"/>
        <v>50.696086021505373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8109.73</v>
      </c>
      <c r="H35" s="66">
        <v>13000</v>
      </c>
      <c r="I35" s="66">
        <v>13000</v>
      </c>
      <c r="J35" s="66">
        <v>11000</v>
      </c>
      <c r="K35" s="66">
        <f t="shared" si="3"/>
        <v>135.63953423850117</v>
      </c>
      <c r="L35" s="66">
        <f t="shared" si="4"/>
        <v>84.615384615384613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30320.92</v>
      </c>
      <c r="H36" s="66">
        <v>70000</v>
      </c>
      <c r="I36" s="66">
        <v>70000</v>
      </c>
      <c r="J36" s="66">
        <v>33518.61</v>
      </c>
      <c r="K36" s="66">
        <f t="shared" si="3"/>
        <v>110.54615097431081</v>
      </c>
      <c r="L36" s="66">
        <f t="shared" si="4"/>
        <v>47.88372857142857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1430</v>
      </c>
      <c r="H37" s="66">
        <v>10000</v>
      </c>
      <c r="I37" s="66">
        <v>10000</v>
      </c>
      <c r="J37" s="66">
        <v>2628.75</v>
      </c>
      <c r="K37" s="66">
        <f t="shared" si="3"/>
        <v>183.82867132867133</v>
      </c>
      <c r="L37" s="66">
        <f t="shared" si="4"/>
        <v>26.287500000000001</v>
      </c>
    </row>
    <row r="38" spans="2:12" x14ac:dyDescent="0.25">
      <c r="B38" s="65"/>
      <c r="C38" s="65"/>
      <c r="D38" s="65" t="s">
        <v>93</v>
      </c>
      <c r="E38" s="65"/>
      <c r="F38" s="65" t="s">
        <v>94</v>
      </c>
      <c r="G38" s="65">
        <f>G39+G40+G41+G42+G43+G44</f>
        <v>38530</v>
      </c>
      <c r="H38" s="65">
        <f>H39+H40+H41+H42+H43+H44</f>
        <v>75500</v>
      </c>
      <c r="I38" s="65">
        <f>I39+I40+I41+I42+I43+I44</f>
        <v>75500</v>
      </c>
      <c r="J38" s="65">
        <f>J39+J40+J41+J42+J43+J44</f>
        <v>35112.730000000003</v>
      </c>
      <c r="K38" s="65">
        <f t="shared" si="3"/>
        <v>91.130885024656109</v>
      </c>
      <c r="L38" s="65">
        <f t="shared" si="4"/>
        <v>46.506927152317878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10000</v>
      </c>
      <c r="H39" s="66">
        <v>22000</v>
      </c>
      <c r="I39" s="66">
        <v>22000</v>
      </c>
      <c r="J39" s="66">
        <v>11500</v>
      </c>
      <c r="K39" s="66">
        <f t="shared" si="3"/>
        <v>115</v>
      </c>
      <c r="L39" s="66">
        <f t="shared" si="4"/>
        <v>52.272727272727273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2730</v>
      </c>
      <c r="H40" s="66">
        <v>7000</v>
      </c>
      <c r="I40" s="66">
        <v>7000</v>
      </c>
      <c r="J40" s="66">
        <v>2810</v>
      </c>
      <c r="K40" s="66">
        <f t="shared" si="3"/>
        <v>102.93040293040293</v>
      </c>
      <c r="L40" s="66">
        <f t="shared" si="4"/>
        <v>40.142857142857146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21200</v>
      </c>
      <c r="H41" s="66">
        <v>40000</v>
      </c>
      <c r="I41" s="66">
        <v>40000</v>
      </c>
      <c r="J41" s="66">
        <v>18000</v>
      </c>
      <c r="K41" s="66">
        <f t="shared" si="3"/>
        <v>84.905660377358487</v>
      </c>
      <c r="L41" s="66">
        <f t="shared" si="4"/>
        <v>45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1200</v>
      </c>
      <c r="H42" s="66">
        <v>2000</v>
      </c>
      <c r="I42" s="66">
        <v>2000</v>
      </c>
      <c r="J42" s="66">
        <v>200</v>
      </c>
      <c r="K42" s="66">
        <f t="shared" si="3"/>
        <v>16.666666666666668</v>
      </c>
      <c r="L42" s="66">
        <f t="shared" si="4"/>
        <v>10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900</v>
      </c>
      <c r="H43" s="66">
        <v>2000</v>
      </c>
      <c r="I43" s="66">
        <v>2000</v>
      </c>
      <c r="J43" s="66">
        <v>350</v>
      </c>
      <c r="K43" s="66">
        <f t="shared" si="3"/>
        <v>38.888888888888886</v>
      </c>
      <c r="L43" s="66">
        <f t="shared" si="4"/>
        <v>17.5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2500</v>
      </c>
      <c r="H44" s="66">
        <v>2500</v>
      </c>
      <c r="I44" s="66">
        <v>2500</v>
      </c>
      <c r="J44" s="66">
        <v>2252.73</v>
      </c>
      <c r="K44" s="66">
        <f t="shared" si="3"/>
        <v>90.109200000000001</v>
      </c>
      <c r="L44" s="66">
        <f t="shared" si="4"/>
        <v>90.109200000000001</v>
      </c>
    </row>
    <row r="45" spans="2:12" x14ac:dyDescent="0.25">
      <c r="B45" s="65"/>
      <c r="C45" s="65"/>
      <c r="D45" s="65" t="s">
        <v>107</v>
      </c>
      <c r="E45" s="65"/>
      <c r="F45" s="65" t="s">
        <v>108</v>
      </c>
      <c r="G45" s="65">
        <f>G46+G47+G48+G49+G50+G51+G52+G53+G54</f>
        <v>53700</v>
      </c>
      <c r="H45" s="65">
        <f>H46+H47+H48+H49+H50+H51+H52+H53+H54</f>
        <v>81500</v>
      </c>
      <c r="I45" s="65">
        <f>I46+I47+I48+I49+I50+I51+I52+I53+I54</f>
        <v>81500</v>
      </c>
      <c r="J45" s="65">
        <f>J46+J47+J48+J49+J50+J51+J52+J53+J54</f>
        <v>37237.5</v>
      </c>
      <c r="K45" s="65">
        <f t="shared" si="3"/>
        <v>69.343575418994419</v>
      </c>
      <c r="L45" s="65">
        <f t="shared" si="4"/>
        <v>45.690184049079754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9500</v>
      </c>
      <c r="H46" s="66">
        <v>22000</v>
      </c>
      <c r="I46" s="66">
        <v>22000</v>
      </c>
      <c r="J46" s="66">
        <v>11000</v>
      </c>
      <c r="K46" s="66">
        <f t="shared" si="3"/>
        <v>115.78947368421052</v>
      </c>
      <c r="L46" s="66">
        <f t="shared" si="4"/>
        <v>50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9800</v>
      </c>
      <c r="H47" s="66">
        <v>16000</v>
      </c>
      <c r="I47" s="66">
        <v>16000</v>
      </c>
      <c r="J47" s="66">
        <v>8000</v>
      </c>
      <c r="K47" s="66">
        <f t="shared" si="3"/>
        <v>81.632653061224488</v>
      </c>
      <c r="L47" s="66">
        <f t="shared" si="4"/>
        <v>50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200</v>
      </c>
      <c r="H48" s="66">
        <v>2000</v>
      </c>
      <c r="I48" s="66">
        <v>2000</v>
      </c>
      <c r="J48" s="66">
        <v>117.5</v>
      </c>
      <c r="K48" s="66">
        <f t="shared" si="3"/>
        <v>58.75</v>
      </c>
      <c r="L48" s="66">
        <f t="shared" si="4"/>
        <v>5.875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22200</v>
      </c>
      <c r="H49" s="66">
        <v>18000</v>
      </c>
      <c r="I49" s="66">
        <v>18000</v>
      </c>
      <c r="J49" s="66">
        <v>8500</v>
      </c>
      <c r="K49" s="66">
        <f t="shared" si="3"/>
        <v>38.288288288288285</v>
      </c>
      <c r="L49" s="66">
        <f t="shared" si="4"/>
        <v>47.222222222222221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2700</v>
      </c>
      <c r="H50" s="66">
        <v>5000</v>
      </c>
      <c r="I50" s="66">
        <v>5000</v>
      </c>
      <c r="J50" s="66">
        <v>3000</v>
      </c>
      <c r="K50" s="66">
        <f t="shared" si="3"/>
        <v>111.11111111111111</v>
      </c>
      <c r="L50" s="66">
        <f t="shared" si="4"/>
        <v>60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7000</v>
      </c>
      <c r="H51" s="66">
        <v>8000</v>
      </c>
      <c r="I51" s="66">
        <v>8000</v>
      </c>
      <c r="J51" s="66">
        <v>5000</v>
      </c>
      <c r="K51" s="66">
        <f t="shared" si="3"/>
        <v>71.428571428571431</v>
      </c>
      <c r="L51" s="66">
        <f t="shared" si="4"/>
        <v>62.5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1600</v>
      </c>
      <c r="H52" s="66">
        <v>4000</v>
      </c>
      <c r="I52" s="66">
        <v>4000</v>
      </c>
      <c r="J52" s="66">
        <v>900</v>
      </c>
      <c r="K52" s="66">
        <f t="shared" si="3"/>
        <v>56.25</v>
      </c>
      <c r="L52" s="66">
        <f t="shared" si="4"/>
        <v>22.5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100</v>
      </c>
      <c r="H53" s="66">
        <v>500</v>
      </c>
      <c r="I53" s="66">
        <v>500</v>
      </c>
      <c r="J53" s="66">
        <v>20</v>
      </c>
      <c r="K53" s="66">
        <f t="shared" si="3"/>
        <v>20</v>
      </c>
      <c r="L53" s="66">
        <f t="shared" si="4"/>
        <v>4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600</v>
      </c>
      <c r="H54" s="66">
        <v>6000</v>
      </c>
      <c r="I54" s="66">
        <v>6000</v>
      </c>
      <c r="J54" s="66">
        <v>700</v>
      </c>
      <c r="K54" s="66">
        <f t="shared" si="3"/>
        <v>116.66666666666667</v>
      </c>
      <c r="L54" s="66">
        <f t="shared" si="4"/>
        <v>11.666666666666666</v>
      </c>
    </row>
    <row r="55" spans="2:12" x14ac:dyDescent="0.25">
      <c r="B55" s="65"/>
      <c r="C55" s="65"/>
      <c r="D55" s="65" t="s">
        <v>127</v>
      </c>
      <c r="E55" s="65"/>
      <c r="F55" s="65" t="s">
        <v>128</v>
      </c>
      <c r="G55" s="65">
        <f>G56+G57+G58+G59+G60</f>
        <v>4200</v>
      </c>
      <c r="H55" s="65">
        <f>H56+H57+H58+H59+H60</f>
        <v>11400</v>
      </c>
      <c r="I55" s="65">
        <f>I56+I57+I58+I59+I60</f>
        <v>11400</v>
      </c>
      <c r="J55" s="65">
        <f>J56+J57+J58+J59+J60</f>
        <v>7281.86</v>
      </c>
      <c r="K55" s="65">
        <f t="shared" ref="K55:K72" si="5">(J55*100)/G55</f>
        <v>173.37761904761905</v>
      </c>
      <c r="L55" s="65">
        <f t="shared" ref="L55:L72" si="6">(J55*100)/I55</f>
        <v>63.875964912280701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0</v>
      </c>
      <c r="H56" s="66">
        <v>1200</v>
      </c>
      <c r="I56" s="66">
        <v>1200</v>
      </c>
      <c r="J56" s="66">
        <v>3400</v>
      </c>
      <c r="K56" s="66" t="e">
        <f t="shared" si="5"/>
        <v>#DIV/0!</v>
      </c>
      <c r="L56" s="66">
        <f t="shared" si="6"/>
        <v>283.33333333333331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100</v>
      </c>
      <c r="H57" s="66">
        <v>4000</v>
      </c>
      <c r="I57" s="66">
        <v>4000</v>
      </c>
      <c r="J57" s="66">
        <v>200</v>
      </c>
      <c r="K57" s="66">
        <f t="shared" si="5"/>
        <v>200</v>
      </c>
      <c r="L57" s="66">
        <f t="shared" si="6"/>
        <v>5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3500</v>
      </c>
      <c r="H58" s="66">
        <v>4000</v>
      </c>
      <c r="I58" s="66">
        <v>4000</v>
      </c>
      <c r="J58" s="66">
        <v>3500</v>
      </c>
      <c r="K58" s="66">
        <f t="shared" si="5"/>
        <v>100</v>
      </c>
      <c r="L58" s="66">
        <f t="shared" si="6"/>
        <v>87.5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100</v>
      </c>
      <c r="H59" s="66">
        <v>200</v>
      </c>
      <c r="I59" s="66">
        <v>200</v>
      </c>
      <c r="J59" s="66">
        <v>81.86</v>
      </c>
      <c r="K59" s="66">
        <f t="shared" si="5"/>
        <v>81.86</v>
      </c>
      <c r="L59" s="66">
        <f t="shared" si="6"/>
        <v>40.93</v>
      </c>
    </row>
    <row r="60" spans="2:12" x14ac:dyDescent="0.25">
      <c r="B60" s="66"/>
      <c r="C60" s="66"/>
      <c r="D60" s="66"/>
      <c r="E60" s="66" t="s">
        <v>137</v>
      </c>
      <c r="F60" s="66" t="s">
        <v>128</v>
      </c>
      <c r="G60" s="66">
        <v>500</v>
      </c>
      <c r="H60" s="66">
        <v>2000</v>
      </c>
      <c r="I60" s="66">
        <v>2000</v>
      </c>
      <c r="J60" s="66">
        <v>100</v>
      </c>
      <c r="K60" s="66">
        <f t="shared" si="5"/>
        <v>20</v>
      </c>
      <c r="L60" s="66">
        <f t="shared" si="6"/>
        <v>5</v>
      </c>
    </row>
    <row r="61" spans="2:12" x14ac:dyDescent="0.25">
      <c r="B61" s="65"/>
      <c r="C61" s="65" t="s">
        <v>138</v>
      </c>
      <c r="D61" s="65"/>
      <c r="E61" s="65"/>
      <c r="F61" s="65" t="s">
        <v>139</v>
      </c>
      <c r="G61" s="65">
        <f>G62+G64</f>
        <v>1297.8699999999999</v>
      </c>
      <c r="H61" s="65">
        <f>H62+H64</f>
        <v>2000</v>
      </c>
      <c r="I61" s="65">
        <f>I62+I64</f>
        <v>2000</v>
      </c>
      <c r="J61" s="65">
        <f>J62+J64</f>
        <v>953.06</v>
      </c>
      <c r="K61" s="65">
        <f t="shared" si="5"/>
        <v>73.432624222765</v>
      </c>
      <c r="L61" s="65">
        <f t="shared" si="6"/>
        <v>47.652999999999999</v>
      </c>
    </row>
    <row r="62" spans="2:12" x14ac:dyDescent="0.25">
      <c r="B62" s="65"/>
      <c r="C62" s="65"/>
      <c r="D62" s="65" t="s">
        <v>140</v>
      </c>
      <c r="E62" s="65"/>
      <c r="F62" s="65" t="s">
        <v>141</v>
      </c>
      <c r="G62" s="65">
        <f>G63</f>
        <v>497.87</v>
      </c>
      <c r="H62" s="65">
        <f>H63</f>
        <v>800</v>
      </c>
      <c r="I62" s="65">
        <f>I63</f>
        <v>800</v>
      </c>
      <c r="J62" s="65">
        <f>J63</f>
        <v>403.06</v>
      </c>
      <c r="K62" s="65">
        <f t="shared" si="5"/>
        <v>80.956876293008207</v>
      </c>
      <c r="L62" s="65">
        <f t="shared" si="6"/>
        <v>50.3825</v>
      </c>
    </row>
    <row r="63" spans="2:12" x14ac:dyDescent="0.25">
      <c r="B63" s="66"/>
      <c r="C63" s="66"/>
      <c r="D63" s="66"/>
      <c r="E63" s="66" t="s">
        <v>142</v>
      </c>
      <c r="F63" s="66" t="s">
        <v>143</v>
      </c>
      <c r="G63" s="66">
        <v>497.87</v>
      </c>
      <c r="H63" s="66">
        <v>800</v>
      </c>
      <c r="I63" s="66">
        <v>800</v>
      </c>
      <c r="J63" s="66">
        <v>403.06</v>
      </c>
      <c r="K63" s="66">
        <f t="shared" si="5"/>
        <v>80.956876293008207</v>
      </c>
      <c r="L63" s="66">
        <f t="shared" si="6"/>
        <v>50.3825</v>
      </c>
    </row>
    <row r="64" spans="2:12" x14ac:dyDescent="0.25">
      <c r="B64" s="65"/>
      <c r="C64" s="65"/>
      <c r="D64" s="65" t="s">
        <v>144</v>
      </c>
      <c r="E64" s="65"/>
      <c r="F64" s="65" t="s">
        <v>145</v>
      </c>
      <c r="G64" s="65">
        <f>G65</f>
        <v>800</v>
      </c>
      <c r="H64" s="65">
        <f>H65</f>
        <v>1200</v>
      </c>
      <c r="I64" s="65">
        <f>I65</f>
        <v>1200</v>
      </c>
      <c r="J64" s="65">
        <f>J65</f>
        <v>550</v>
      </c>
      <c r="K64" s="65">
        <f t="shared" si="5"/>
        <v>68.75</v>
      </c>
      <c r="L64" s="65">
        <f t="shared" si="6"/>
        <v>45.833333333333336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800</v>
      </c>
      <c r="H65" s="66">
        <v>1200</v>
      </c>
      <c r="I65" s="66">
        <v>1200</v>
      </c>
      <c r="J65" s="66">
        <v>550</v>
      </c>
      <c r="K65" s="66">
        <f t="shared" si="5"/>
        <v>68.75</v>
      </c>
      <c r="L65" s="66">
        <f t="shared" si="6"/>
        <v>45.833333333333336</v>
      </c>
    </row>
    <row r="66" spans="2:12" x14ac:dyDescent="0.25">
      <c r="B66" s="65" t="s">
        <v>148</v>
      </c>
      <c r="C66" s="65"/>
      <c r="D66" s="65"/>
      <c r="E66" s="65"/>
      <c r="F66" s="65" t="s">
        <v>149</v>
      </c>
      <c r="G66" s="65">
        <f>G67</f>
        <v>1915.15</v>
      </c>
      <c r="H66" s="65">
        <f>H67</f>
        <v>8700</v>
      </c>
      <c r="I66" s="65">
        <f>I67</f>
        <v>8700</v>
      </c>
      <c r="J66" s="65">
        <f>J67</f>
        <v>2822.46</v>
      </c>
      <c r="K66" s="65">
        <f t="shared" si="5"/>
        <v>147.37540140458972</v>
      </c>
      <c r="L66" s="65">
        <f t="shared" si="6"/>
        <v>32.442068965517244</v>
      </c>
    </row>
    <row r="67" spans="2:12" x14ac:dyDescent="0.25">
      <c r="B67" s="65"/>
      <c r="C67" s="65" t="s">
        <v>150</v>
      </c>
      <c r="D67" s="65"/>
      <c r="E67" s="65"/>
      <c r="F67" s="65" t="s">
        <v>151</v>
      </c>
      <c r="G67" s="65">
        <f>G68+G71</f>
        <v>1915.15</v>
      </c>
      <c r="H67" s="65">
        <f>H68+H71</f>
        <v>8700</v>
      </c>
      <c r="I67" s="65">
        <f>I68+I71</f>
        <v>8700</v>
      </c>
      <c r="J67" s="65">
        <f>J68+J71</f>
        <v>2822.46</v>
      </c>
      <c r="K67" s="65">
        <f t="shared" si="5"/>
        <v>147.37540140458972</v>
      </c>
      <c r="L67" s="65">
        <f t="shared" si="6"/>
        <v>32.442068965517244</v>
      </c>
    </row>
    <row r="68" spans="2:12" x14ac:dyDescent="0.25">
      <c r="B68" s="65"/>
      <c r="C68" s="65"/>
      <c r="D68" s="65" t="s">
        <v>152</v>
      </c>
      <c r="E68" s="65"/>
      <c r="F68" s="65" t="s">
        <v>153</v>
      </c>
      <c r="G68" s="65">
        <f>G69+G70</f>
        <v>0</v>
      </c>
      <c r="H68" s="65">
        <f>H69+H70</f>
        <v>4500</v>
      </c>
      <c r="I68" s="65">
        <f>I69+I70</f>
        <v>4500</v>
      </c>
      <c r="J68" s="65">
        <f>J69+J70</f>
        <v>812.5</v>
      </c>
      <c r="K68" s="65" t="e">
        <f t="shared" si="5"/>
        <v>#DIV/0!</v>
      </c>
      <c r="L68" s="65">
        <f t="shared" si="6"/>
        <v>18.055555555555557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0</v>
      </c>
      <c r="H69" s="66">
        <v>2500</v>
      </c>
      <c r="I69" s="66">
        <v>2500</v>
      </c>
      <c r="J69" s="66">
        <v>0</v>
      </c>
      <c r="K69" s="66" t="e">
        <f t="shared" si="5"/>
        <v>#DIV/0!</v>
      </c>
      <c r="L69" s="66">
        <f t="shared" si="6"/>
        <v>0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0</v>
      </c>
      <c r="H70" s="66">
        <v>2000</v>
      </c>
      <c r="I70" s="66">
        <v>2000</v>
      </c>
      <c r="J70" s="66">
        <v>812.5</v>
      </c>
      <c r="K70" s="66" t="e">
        <f t="shared" si="5"/>
        <v>#DIV/0!</v>
      </c>
      <c r="L70" s="66">
        <f t="shared" si="6"/>
        <v>40.625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</f>
        <v>1915.15</v>
      </c>
      <c r="H71" s="65">
        <f>H72</f>
        <v>4200</v>
      </c>
      <c r="I71" s="65">
        <f>I72</f>
        <v>4200</v>
      </c>
      <c r="J71" s="65">
        <f>J72</f>
        <v>2009.96</v>
      </c>
      <c r="K71" s="65">
        <f t="shared" si="5"/>
        <v>104.95052606845417</v>
      </c>
      <c r="L71" s="65">
        <f t="shared" si="6"/>
        <v>47.856190476190477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1915.15</v>
      </c>
      <c r="H72" s="66">
        <v>4200</v>
      </c>
      <c r="I72" s="66">
        <v>4200</v>
      </c>
      <c r="J72" s="66">
        <v>2009.96</v>
      </c>
      <c r="K72" s="66">
        <f t="shared" si="5"/>
        <v>104.95052606845417</v>
      </c>
      <c r="L72" s="66">
        <f t="shared" si="6"/>
        <v>47.856190476190477</v>
      </c>
    </row>
    <row r="73" spans="2:12" x14ac:dyDescent="0.25">
      <c r="B73" s="65"/>
      <c r="C73" s="66"/>
      <c r="D73" s="67"/>
      <c r="E73" s="68"/>
      <c r="F73" s="8"/>
      <c r="G73" s="65"/>
      <c r="H73" s="65"/>
      <c r="I73" s="65"/>
      <c r="J73" s="65"/>
      <c r="K73" s="70"/>
      <c r="L73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F11" sqref="F11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1800521.43</v>
      </c>
      <c r="D6" s="71">
        <f>D7+D9</f>
        <v>3751580</v>
      </c>
      <c r="E6" s="71">
        <f>E7+E9</f>
        <v>3751580</v>
      </c>
      <c r="F6" s="71">
        <f>F7+F9</f>
        <v>2066806.13</v>
      </c>
      <c r="G6" s="72">
        <f t="shared" ref="G6:G15" si="0">(F6*100)/C6</f>
        <v>114.78931022775997</v>
      </c>
      <c r="H6" s="72">
        <f t="shared" ref="H6:H15" si="1">(F6*100)/E6</f>
        <v>55.091618198199157</v>
      </c>
    </row>
    <row r="7" spans="1:8" x14ac:dyDescent="0.25">
      <c r="A7"/>
      <c r="B7" s="8" t="s">
        <v>162</v>
      </c>
      <c r="C7" s="71">
        <f>C8</f>
        <v>1797860.69</v>
      </c>
      <c r="D7" s="71">
        <f>D8</f>
        <v>3744580</v>
      </c>
      <c r="E7" s="71">
        <f>E8</f>
        <v>3744580</v>
      </c>
      <c r="F7" s="71">
        <f>F8</f>
        <v>2064032.91</v>
      </c>
      <c r="G7" s="72">
        <f t="shared" si="0"/>
        <v>114.80494131055282</v>
      </c>
      <c r="H7" s="72">
        <f t="shared" si="1"/>
        <v>55.120545161273093</v>
      </c>
    </row>
    <row r="8" spans="1:8" x14ac:dyDescent="0.25">
      <c r="A8"/>
      <c r="B8" s="16" t="s">
        <v>163</v>
      </c>
      <c r="C8" s="73">
        <v>1797860.69</v>
      </c>
      <c r="D8" s="73">
        <v>3744580</v>
      </c>
      <c r="E8" s="73">
        <v>3744580</v>
      </c>
      <c r="F8" s="74">
        <v>2064032.91</v>
      </c>
      <c r="G8" s="70">
        <f t="shared" si="0"/>
        <v>114.80494131055282</v>
      </c>
      <c r="H8" s="70">
        <f t="shared" si="1"/>
        <v>55.120545161273093</v>
      </c>
    </row>
    <row r="9" spans="1:8" x14ac:dyDescent="0.25">
      <c r="A9"/>
      <c r="B9" s="8" t="s">
        <v>164</v>
      </c>
      <c r="C9" s="71">
        <f>C10</f>
        <v>2660.74</v>
      </c>
      <c r="D9" s="71">
        <f>D10</f>
        <v>7000</v>
      </c>
      <c r="E9" s="71">
        <f>E10</f>
        <v>7000</v>
      </c>
      <c r="F9" s="71">
        <f>F10</f>
        <v>2773.22</v>
      </c>
      <c r="G9" s="72">
        <f t="shared" si="0"/>
        <v>104.22739538624595</v>
      </c>
      <c r="H9" s="72">
        <f t="shared" si="1"/>
        <v>39.617428571428569</v>
      </c>
    </row>
    <row r="10" spans="1:8" x14ac:dyDescent="0.25">
      <c r="A10"/>
      <c r="B10" s="16" t="s">
        <v>165</v>
      </c>
      <c r="C10" s="73">
        <v>2660.74</v>
      </c>
      <c r="D10" s="73">
        <v>7000</v>
      </c>
      <c r="E10" s="73">
        <v>7000</v>
      </c>
      <c r="F10" s="74">
        <v>2773.22</v>
      </c>
      <c r="G10" s="70">
        <f t="shared" si="0"/>
        <v>104.22739538624595</v>
      </c>
      <c r="H10" s="70">
        <f t="shared" si="1"/>
        <v>39.617428571428569</v>
      </c>
    </row>
    <row r="11" spans="1:8" x14ac:dyDescent="0.25">
      <c r="B11" s="8" t="s">
        <v>32</v>
      </c>
      <c r="C11" s="75">
        <f>C12+C14</f>
        <v>1800590.69</v>
      </c>
      <c r="D11" s="75">
        <f>D12+D14</f>
        <v>3751580</v>
      </c>
      <c r="E11" s="75">
        <f>E12+E14</f>
        <v>3751580</v>
      </c>
      <c r="F11" s="75">
        <f>F12+F14</f>
        <v>2066842.91</v>
      </c>
      <c r="G11" s="72">
        <f t="shared" si="0"/>
        <v>114.78693750215936</v>
      </c>
      <c r="H11" s="72">
        <f t="shared" si="1"/>
        <v>55.092598585129466</v>
      </c>
    </row>
    <row r="12" spans="1:8" x14ac:dyDescent="0.25">
      <c r="A12"/>
      <c r="B12" s="8" t="s">
        <v>162</v>
      </c>
      <c r="C12" s="75">
        <f>C13</f>
        <v>1797860.69</v>
      </c>
      <c r="D12" s="75">
        <f>D13</f>
        <v>3744580</v>
      </c>
      <c r="E12" s="75">
        <f>E13</f>
        <v>3744580</v>
      </c>
      <c r="F12" s="75">
        <f>F13</f>
        <v>2064032.91</v>
      </c>
      <c r="G12" s="72">
        <f t="shared" si="0"/>
        <v>114.80494131055282</v>
      </c>
      <c r="H12" s="72">
        <f t="shared" si="1"/>
        <v>55.120545161273093</v>
      </c>
    </row>
    <row r="13" spans="1:8" x14ac:dyDescent="0.25">
      <c r="A13"/>
      <c r="B13" s="16" t="s">
        <v>163</v>
      </c>
      <c r="C13" s="73">
        <v>1797860.69</v>
      </c>
      <c r="D13" s="73">
        <v>3744580</v>
      </c>
      <c r="E13" s="76">
        <v>3744580</v>
      </c>
      <c r="F13" s="74">
        <v>2064032.91</v>
      </c>
      <c r="G13" s="70">
        <f t="shared" si="0"/>
        <v>114.80494131055282</v>
      </c>
      <c r="H13" s="70">
        <f t="shared" si="1"/>
        <v>55.120545161273093</v>
      </c>
    </row>
    <row r="14" spans="1:8" x14ac:dyDescent="0.25">
      <c r="A14"/>
      <c r="B14" s="8" t="s">
        <v>164</v>
      </c>
      <c r="C14" s="75">
        <f>C15</f>
        <v>2730</v>
      </c>
      <c r="D14" s="75">
        <f>D15</f>
        <v>7000</v>
      </c>
      <c r="E14" s="75">
        <f>E15</f>
        <v>7000</v>
      </c>
      <c r="F14" s="75">
        <f>F15</f>
        <v>2810</v>
      </c>
      <c r="G14" s="72">
        <f t="shared" si="0"/>
        <v>102.93040293040293</v>
      </c>
      <c r="H14" s="72">
        <f t="shared" si="1"/>
        <v>40.142857142857146</v>
      </c>
    </row>
    <row r="15" spans="1:8" x14ac:dyDescent="0.25">
      <c r="A15"/>
      <c r="B15" s="16" t="s">
        <v>165</v>
      </c>
      <c r="C15" s="73">
        <v>2730</v>
      </c>
      <c r="D15" s="73">
        <v>7000</v>
      </c>
      <c r="E15" s="76">
        <v>7000</v>
      </c>
      <c r="F15" s="74">
        <v>2810</v>
      </c>
      <c r="G15" s="70">
        <f t="shared" si="0"/>
        <v>102.93040293040293</v>
      </c>
      <c r="H15" s="70">
        <f t="shared" si="1"/>
        <v>40.142857142857146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1800590.69</v>
      </c>
      <c r="D6" s="75">
        <f t="shared" si="0"/>
        <v>3751580</v>
      </c>
      <c r="E6" s="75">
        <f t="shared" si="0"/>
        <v>3751580</v>
      </c>
      <c r="F6" s="75">
        <f t="shared" si="0"/>
        <v>2066842.91</v>
      </c>
      <c r="G6" s="70">
        <f>(F6*100)/C6</f>
        <v>114.78693750215936</v>
      </c>
      <c r="H6" s="70">
        <f>(F6*100)/E6</f>
        <v>55.092598585129466</v>
      </c>
    </row>
    <row r="7" spans="2:8" x14ac:dyDescent="0.25">
      <c r="B7" s="8" t="s">
        <v>166</v>
      </c>
      <c r="C7" s="75">
        <f t="shared" si="0"/>
        <v>1800590.69</v>
      </c>
      <c r="D7" s="75">
        <f t="shared" si="0"/>
        <v>3751580</v>
      </c>
      <c r="E7" s="75">
        <f t="shared" si="0"/>
        <v>3751580</v>
      </c>
      <c r="F7" s="75">
        <f t="shared" si="0"/>
        <v>2066842.91</v>
      </c>
      <c r="G7" s="70">
        <f>(F7*100)/C7</f>
        <v>114.78693750215936</v>
      </c>
      <c r="H7" s="70">
        <f>(F7*100)/E7</f>
        <v>55.092598585129466</v>
      </c>
    </row>
    <row r="8" spans="2:8" x14ac:dyDescent="0.25">
      <c r="B8" s="11" t="s">
        <v>167</v>
      </c>
      <c r="C8" s="73">
        <v>1800590.69</v>
      </c>
      <c r="D8" s="73">
        <v>3751580</v>
      </c>
      <c r="E8" s="73">
        <v>3751580</v>
      </c>
      <c r="F8" s="74">
        <v>2066842.91</v>
      </c>
      <c r="G8" s="70">
        <f>(F8*100)/C8</f>
        <v>114.78693750215936</v>
      </c>
      <c r="H8" s="70">
        <f>(F8*100)/E8</f>
        <v>55.092598585129466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31"/>
  <sheetViews>
    <sheetView topLeftCell="A41" zoomScaleNormal="100" workbookViewId="0">
      <selection activeCell="E75" sqref="E75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168</v>
      </c>
      <c r="C1" s="39"/>
    </row>
    <row r="2" spans="1:6" ht="15" customHeight="1" x14ac:dyDescent="0.2">
      <c r="A2" s="41" t="s">
        <v>34</v>
      </c>
      <c r="B2" s="42" t="s">
        <v>169</v>
      </c>
      <c r="C2" s="39"/>
    </row>
    <row r="3" spans="1:6" s="39" customFormat="1" ht="43.5" customHeight="1" x14ac:dyDescent="0.2">
      <c r="A3" s="43" t="s">
        <v>35</v>
      </c>
      <c r="B3" s="37" t="s">
        <v>170</v>
      </c>
    </row>
    <row r="4" spans="1:6" s="39" customFormat="1" x14ac:dyDescent="0.2">
      <c r="A4" s="43" t="s">
        <v>36</v>
      </c>
      <c r="B4" s="44" t="s">
        <v>171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172</v>
      </c>
      <c r="B7" s="46"/>
      <c r="C7" s="77">
        <f>C11+C53</f>
        <v>3744580</v>
      </c>
      <c r="D7" s="77">
        <f>D11+D53</f>
        <v>3744580</v>
      </c>
      <c r="E7" s="77">
        <f>E11+E53</f>
        <v>2064032.9100000001</v>
      </c>
      <c r="F7" s="77">
        <f>(E7*100)/D7</f>
        <v>55.120545161273093</v>
      </c>
    </row>
    <row r="8" spans="1:6" x14ac:dyDescent="0.2">
      <c r="A8" s="47" t="s">
        <v>68</v>
      </c>
      <c r="B8" s="46"/>
      <c r="C8" s="77">
        <f>C67</f>
        <v>7000</v>
      </c>
      <c r="D8" s="77">
        <f>D67</f>
        <v>7000</v>
      </c>
      <c r="E8" s="77">
        <f>E67</f>
        <v>2810</v>
      </c>
      <c r="F8" s="77">
        <f>(E8*100)/D8</f>
        <v>40.142857142857146</v>
      </c>
    </row>
    <row r="9" spans="1:6" s="57" customFormat="1" x14ac:dyDescent="0.2"/>
    <row r="10" spans="1:6" ht="38.25" x14ac:dyDescent="0.2">
      <c r="A10" s="47" t="s">
        <v>173</v>
      </c>
      <c r="B10" s="47" t="s">
        <v>174</v>
      </c>
      <c r="C10" s="47" t="s">
        <v>43</v>
      </c>
      <c r="D10" s="47" t="s">
        <v>175</v>
      </c>
      <c r="E10" s="47" t="s">
        <v>176</v>
      </c>
      <c r="F10" s="47" t="s">
        <v>177</v>
      </c>
    </row>
    <row r="11" spans="1:6" x14ac:dyDescent="0.2">
      <c r="A11" s="49" t="s">
        <v>66</v>
      </c>
      <c r="B11" s="50" t="s">
        <v>67</v>
      </c>
      <c r="C11" s="80">
        <f>C12+C20+C48</f>
        <v>3735880</v>
      </c>
      <c r="D11" s="80">
        <f>D12+D20+D48</f>
        <v>3735880</v>
      </c>
      <c r="E11" s="80">
        <f>E12+E20+E48</f>
        <v>2061210.4500000002</v>
      </c>
      <c r="F11" s="81">
        <f>(E11*100)/D11</f>
        <v>55.173358084306777</v>
      </c>
    </row>
    <row r="12" spans="1:6" x14ac:dyDescent="0.2">
      <c r="A12" s="51" t="s">
        <v>68</v>
      </c>
      <c r="B12" s="52" t="s">
        <v>69</v>
      </c>
      <c r="C12" s="82">
        <f>C13+C16+C18</f>
        <v>3479480</v>
      </c>
      <c r="D12" s="82">
        <f>D13+D16+D18</f>
        <v>3479480</v>
      </c>
      <c r="E12" s="82">
        <f>E13+E16+E18</f>
        <v>1936287.9400000002</v>
      </c>
      <c r="F12" s="81">
        <f>(E12*100)/D12</f>
        <v>55.648773379930333</v>
      </c>
    </row>
    <row r="13" spans="1:6" x14ac:dyDescent="0.2">
      <c r="A13" s="53" t="s">
        <v>70</v>
      </c>
      <c r="B13" s="54" t="s">
        <v>71</v>
      </c>
      <c r="C13" s="83">
        <f>C14+C15</f>
        <v>2919480</v>
      </c>
      <c r="D13" s="83">
        <f>D14+D15</f>
        <v>2919480</v>
      </c>
      <c r="E13" s="83">
        <f>E14+E15</f>
        <v>1633592.81</v>
      </c>
      <c r="F13" s="83">
        <f>(E13*100)/D13</f>
        <v>55.954923822050503</v>
      </c>
    </row>
    <row r="14" spans="1:6" x14ac:dyDescent="0.2">
      <c r="A14" s="55" t="s">
        <v>72</v>
      </c>
      <c r="B14" s="56" t="s">
        <v>73</v>
      </c>
      <c r="C14" s="84">
        <v>2916480</v>
      </c>
      <c r="D14" s="84">
        <v>2916480</v>
      </c>
      <c r="E14" s="84">
        <v>1615453.22</v>
      </c>
      <c r="F14" s="84"/>
    </row>
    <row r="15" spans="1:6" x14ac:dyDescent="0.2">
      <c r="A15" s="55" t="s">
        <v>74</v>
      </c>
      <c r="B15" s="56" t="s">
        <v>75</v>
      </c>
      <c r="C15" s="84">
        <v>3000</v>
      </c>
      <c r="D15" s="84">
        <v>3000</v>
      </c>
      <c r="E15" s="84">
        <v>18139.59</v>
      </c>
      <c r="F15" s="84"/>
    </row>
    <row r="16" spans="1:6" x14ac:dyDescent="0.2">
      <c r="A16" s="53" t="s">
        <v>76</v>
      </c>
      <c r="B16" s="54" t="s">
        <v>77</v>
      </c>
      <c r="C16" s="83">
        <f>C17</f>
        <v>80000</v>
      </c>
      <c r="D16" s="83">
        <f>D17</f>
        <v>80000</v>
      </c>
      <c r="E16" s="83">
        <f>E17</f>
        <v>35952.57</v>
      </c>
      <c r="F16" s="83">
        <f>(E16*100)/D16</f>
        <v>44.940712499999997</v>
      </c>
    </row>
    <row r="17" spans="1:6" x14ac:dyDescent="0.2">
      <c r="A17" s="55" t="s">
        <v>78</v>
      </c>
      <c r="B17" s="56" t="s">
        <v>77</v>
      </c>
      <c r="C17" s="84">
        <v>80000</v>
      </c>
      <c r="D17" s="84">
        <v>80000</v>
      </c>
      <c r="E17" s="84">
        <v>35952.57</v>
      </c>
      <c r="F17" s="84"/>
    </row>
    <row r="18" spans="1:6" x14ac:dyDescent="0.2">
      <c r="A18" s="53" t="s">
        <v>79</v>
      </c>
      <c r="B18" s="54" t="s">
        <v>80</v>
      </c>
      <c r="C18" s="83">
        <f>C19</f>
        <v>480000</v>
      </c>
      <c r="D18" s="83">
        <f>D19</f>
        <v>480000</v>
      </c>
      <c r="E18" s="83">
        <f>E19</f>
        <v>266742.56</v>
      </c>
      <c r="F18" s="83">
        <f>(E18*100)/D18</f>
        <v>55.57136666666667</v>
      </c>
    </row>
    <row r="19" spans="1:6" x14ac:dyDescent="0.2">
      <c r="A19" s="55" t="s">
        <v>81</v>
      </c>
      <c r="B19" s="56" t="s">
        <v>82</v>
      </c>
      <c r="C19" s="84">
        <v>480000</v>
      </c>
      <c r="D19" s="84">
        <v>480000</v>
      </c>
      <c r="E19" s="84">
        <v>266742.56</v>
      </c>
      <c r="F19" s="84"/>
    </row>
    <row r="20" spans="1:6" x14ac:dyDescent="0.2">
      <c r="A20" s="51" t="s">
        <v>83</v>
      </c>
      <c r="B20" s="52" t="s">
        <v>84</v>
      </c>
      <c r="C20" s="82">
        <f>C21+C25+C31+C41</f>
        <v>254400</v>
      </c>
      <c r="D20" s="82">
        <f>D21+D25+D31+D41</f>
        <v>254400</v>
      </c>
      <c r="E20" s="82">
        <f>E21+E25+E31+E41</f>
        <v>123969.45</v>
      </c>
      <c r="F20" s="81">
        <f>(E20*100)/D20</f>
        <v>48.730129716981132</v>
      </c>
    </row>
    <row r="21" spans="1:6" x14ac:dyDescent="0.2">
      <c r="A21" s="53" t="s">
        <v>85</v>
      </c>
      <c r="B21" s="54" t="s">
        <v>86</v>
      </c>
      <c r="C21" s="83">
        <f>C22+C23+C24</f>
        <v>93000</v>
      </c>
      <c r="D21" s="83">
        <f>D22+D23+D24</f>
        <v>93000</v>
      </c>
      <c r="E21" s="83">
        <f>E22+E23+E24</f>
        <v>47147.360000000001</v>
      </c>
      <c r="F21" s="83">
        <f>(E21*100)/D21</f>
        <v>50.696086021505373</v>
      </c>
    </row>
    <row r="22" spans="1:6" x14ac:dyDescent="0.2">
      <c r="A22" s="55" t="s">
        <v>87</v>
      </c>
      <c r="B22" s="56" t="s">
        <v>88</v>
      </c>
      <c r="C22" s="84">
        <v>13000</v>
      </c>
      <c r="D22" s="84">
        <v>13000</v>
      </c>
      <c r="E22" s="84">
        <v>11000</v>
      </c>
      <c r="F22" s="84"/>
    </row>
    <row r="23" spans="1:6" ht="25.5" x14ac:dyDescent="0.2">
      <c r="A23" s="55" t="s">
        <v>89</v>
      </c>
      <c r="B23" s="56" t="s">
        <v>90</v>
      </c>
      <c r="C23" s="84">
        <v>70000</v>
      </c>
      <c r="D23" s="84">
        <v>70000</v>
      </c>
      <c r="E23" s="84">
        <v>33518.61</v>
      </c>
      <c r="F23" s="84"/>
    </row>
    <row r="24" spans="1:6" x14ac:dyDescent="0.2">
      <c r="A24" s="55" t="s">
        <v>91</v>
      </c>
      <c r="B24" s="56" t="s">
        <v>92</v>
      </c>
      <c r="C24" s="84">
        <v>10000</v>
      </c>
      <c r="D24" s="84">
        <v>10000</v>
      </c>
      <c r="E24" s="84">
        <v>2628.75</v>
      </c>
      <c r="F24" s="84"/>
    </row>
    <row r="25" spans="1:6" x14ac:dyDescent="0.2">
      <c r="A25" s="53" t="s">
        <v>93</v>
      </c>
      <c r="B25" s="54" t="s">
        <v>94</v>
      </c>
      <c r="C25" s="83">
        <f>C26+C27+C28+C29+C30</f>
        <v>68500</v>
      </c>
      <c r="D25" s="83">
        <f>D26+D27+D28+D29+D30</f>
        <v>68500</v>
      </c>
      <c r="E25" s="83">
        <f>E26+E27+E28+E29+E30</f>
        <v>32302.73</v>
      </c>
      <c r="F25" s="83">
        <f>(E25*100)/D25</f>
        <v>47.157270072992702</v>
      </c>
    </row>
    <row r="26" spans="1:6" x14ac:dyDescent="0.2">
      <c r="A26" s="55" t="s">
        <v>95</v>
      </c>
      <c r="B26" s="56" t="s">
        <v>96</v>
      </c>
      <c r="C26" s="84">
        <v>22000</v>
      </c>
      <c r="D26" s="84">
        <v>22000</v>
      </c>
      <c r="E26" s="84">
        <v>11500</v>
      </c>
      <c r="F26" s="84"/>
    </row>
    <row r="27" spans="1:6" x14ac:dyDescent="0.2">
      <c r="A27" s="55" t="s">
        <v>99</v>
      </c>
      <c r="B27" s="56" t="s">
        <v>100</v>
      </c>
      <c r="C27" s="84">
        <v>40000</v>
      </c>
      <c r="D27" s="84">
        <v>40000</v>
      </c>
      <c r="E27" s="84">
        <v>18000</v>
      </c>
      <c r="F27" s="84"/>
    </row>
    <row r="28" spans="1:6" x14ac:dyDescent="0.2">
      <c r="A28" s="55" t="s">
        <v>101</v>
      </c>
      <c r="B28" s="56" t="s">
        <v>102</v>
      </c>
      <c r="C28" s="84">
        <v>2000</v>
      </c>
      <c r="D28" s="84">
        <v>2000</v>
      </c>
      <c r="E28" s="84">
        <v>200</v>
      </c>
      <c r="F28" s="84"/>
    </row>
    <row r="29" spans="1:6" x14ac:dyDescent="0.2">
      <c r="A29" s="55" t="s">
        <v>103</v>
      </c>
      <c r="B29" s="56" t="s">
        <v>104</v>
      </c>
      <c r="C29" s="84">
        <v>2000</v>
      </c>
      <c r="D29" s="84">
        <v>2000</v>
      </c>
      <c r="E29" s="84">
        <v>350</v>
      </c>
      <c r="F29" s="84"/>
    </row>
    <row r="30" spans="1:6" x14ac:dyDescent="0.2">
      <c r="A30" s="55" t="s">
        <v>105</v>
      </c>
      <c r="B30" s="56" t="s">
        <v>106</v>
      </c>
      <c r="C30" s="84">
        <v>2500</v>
      </c>
      <c r="D30" s="84">
        <v>2500</v>
      </c>
      <c r="E30" s="84">
        <v>2252.73</v>
      </c>
      <c r="F30" s="84"/>
    </row>
    <row r="31" spans="1:6" x14ac:dyDescent="0.2">
      <c r="A31" s="53" t="s">
        <v>107</v>
      </c>
      <c r="B31" s="54" t="s">
        <v>108</v>
      </c>
      <c r="C31" s="83">
        <f>C32+C33+C34+C35+C36+C37+C38+C39+C40</f>
        <v>81500</v>
      </c>
      <c r="D31" s="83">
        <f>D32+D33+D34+D35+D36+D37+D38+D39+D40</f>
        <v>81500</v>
      </c>
      <c r="E31" s="83">
        <f>E32+E33+E34+E35+E36+E37+E38+E39+E40</f>
        <v>37237.5</v>
      </c>
      <c r="F31" s="83">
        <f>(E31*100)/D31</f>
        <v>45.690184049079754</v>
      </c>
    </row>
    <row r="32" spans="1:6" x14ac:dyDescent="0.2">
      <c r="A32" s="55" t="s">
        <v>109</v>
      </c>
      <c r="B32" s="56" t="s">
        <v>110</v>
      </c>
      <c r="C32" s="84">
        <v>22000</v>
      </c>
      <c r="D32" s="84">
        <v>22000</v>
      </c>
      <c r="E32" s="84">
        <v>11000</v>
      </c>
      <c r="F32" s="84"/>
    </row>
    <row r="33" spans="1:6" x14ac:dyDescent="0.2">
      <c r="A33" s="55" t="s">
        <v>111</v>
      </c>
      <c r="B33" s="56" t="s">
        <v>112</v>
      </c>
      <c r="C33" s="84">
        <v>16000</v>
      </c>
      <c r="D33" s="84">
        <v>16000</v>
      </c>
      <c r="E33" s="84">
        <v>8000</v>
      </c>
      <c r="F33" s="84"/>
    </row>
    <row r="34" spans="1:6" x14ac:dyDescent="0.2">
      <c r="A34" s="55" t="s">
        <v>113</v>
      </c>
      <c r="B34" s="56" t="s">
        <v>114</v>
      </c>
      <c r="C34" s="84">
        <v>2000</v>
      </c>
      <c r="D34" s="84">
        <v>2000</v>
      </c>
      <c r="E34" s="84">
        <v>117.5</v>
      </c>
      <c r="F34" s="84"/>
    </row>
    <row r="35" spans="1:6" x14ac:dyDescent="0.2">
      <c r="A35" s="55" t="s">
        <v>115</v>
      </c>
      <c r="B35" s="56" t="s">
        <v>116</v>
      </c>
      <c r="C35" s="84">
        <v>18000</v>
      </c>
      <c r="D35" s="84">
        <v>18000</v>
      </c>
      <c r="E35" s="84">
        <v>8500</v>
      </c>
      <c r="F35" s="84"/>
    </row>
    <row r="36" spans="1:6" x14ac:dyDescent="0.2">
      <c r="A36" s="55" t="s">
        <v>117</v>
      </c>
      <c r="B36" s="56" t="s">
        <v>118</v>
      </c>
      <c r="C36" s="84">
        <v>5000</v>
      </c>
      <c r="D36" s="84">
        <v>5000</v>
      </c>
      <c r="E36" s="84">
        <v>3000</v>
      </c>
      <c r="F36" s="84"/>
    </row>
    <row r="37" spans="1:6" x14ac:dyDescent="0.2">
      <c r="A37" s="55" t="s">
        <v>119</v>
      </c>
      <c r="B37" s="56" t="s">
        <v>120</v>
      </c>
      <c r="C37" s="84">
        <v>8000</v>
      </c>
      <c r="D37" s="84">
        <v>8000</v>
      </c>
      <c r="E37" s="84">
        <v>5000</v>
      </c>
      <c r="F37" s="84"/>
    </row>
    <row r="38" spans="1:6" x14ac:dyDescent="0.2">
      <c r="A38" s="55" t="s">
        <v>121</v>
      </c>
      <c r="B38" s="56" t="s">
        <v>122</v>
      </c>
      <c r="C38" s="84">
        <v>4000</v>
      </c>
      <c r="D38" s="84">
        <v>4000</v>
      </c>
      <c r="E38" s="84">
        <v>900</v>
      </c>
      <c r="F38" s="84"/>
    </row>
    <row r="39" spans="1:6" x14ac:dyDescent="0.2">
      <c r="A39" s="55" t="s">
        <v>123</v>
      </c>
      <c r="B39" s="56" t="s">
        <v>124</v>
      </c>
      <c r="C39" s="84">
        <v>500</v>
      </c>
      <c r="D39" s="84">
        <v>500</v>
      </c>
      <c r="E39" s="84">
        <v>20</v>
      </c>
      <c r="F39" s="84"/>
    </row>
    <row r="40" spans="1:6" x14ac:dyDescent="0.2">
      <c r="A40" s="55" t="s">
        <v>125</v>
      </c>
      <c r="B40" s="56" t="s">
        <v>126</v>
      </c>
      <c r="C40" s="84">
        <v>6000</v>
      </c>
      <c r="D40" s="84">
        <v>6000</v>
      </c>
      <c r="E40" s="84">
        <v>700</v>
      </c>
      <c r="F40" s="84"/>
    </row>
    <row r="41" spans="1:6" x14ac:dyDescent="0.2">
      <c r="A41" s="53" t="s">
        <v>127</v>
      </c>
      <c r="B41" s="54" t="s">
        <v>128</v>
      </c>
      <c r="C41" s="83">
        <f>C42+C43+C44+C45+C46+C47</f>
        <v>11400</v>
      </c>
      <c r="D41" s="83">
        <f>D42+D43+D44+D45+D46+D47</f>
        <v>11400</v>
      </c>
      <c r="E41" s="83">
        <f>E42+E43+E44+E45+E46+E47</f>
        <v>7281.86</v>
      </c>
      <c r="F41" s="83">
        <f>(E41*100)/D41</f>
        <v>63.875964912280701</v>
      </c>
    </row>
    <row r="42" spans="1:6" x14ac:dyDescent="0.2">
      <c r="A42" s="55" t="s">
        <v>129</v>
      </c>
      <c r="B42" s="56" t="s">
        <v>130</v>
      </c>
      <c r="C42" s="84">
        <v>1200</v>
      </c>
      <c r="D42" s="84">
        <v>1200</v>
      </c>
      <c r="E42" s="84">
        <v>3400</v>
      </c>
      <c r="F42" s="84"/>
    </row>
    <row r="43" spans="1:6" x14ac:dyDescent="0.2">
      <c r="A43" s="55" t="s">
        <v>131</v>
      </c>
      <c r="B43" s="56" t="s">
        <v>132</v>
      </c>
      <c r="C43" s="84">
        <v>4000</v>
      </c>
      <c r="D43" s="84">
        <v>4000</v>
      </c>
      <c r="E43" s="84">
        <v>200</v>
      </c>
      <c r="F43" s="84"/>
    </row>
    <row r="44" spans="1:6" x14ac:dyDescent="0.2">
      <c r="A44" s="55" t="s">
        <v>133</v>
      </c>
      <c r="B44" s="56" t="s">
        <v>134</v>
      </c>
      <c r="C44" s="84">
        <v>4000</v>
      </c>
      <c r="D44" s="84">
        <v>4000</v>
      </c>
      <c r="E44" s="84">
        <v>3500</v>
      </c>
      <c r="F44" s="84"/>
    </row>
    <row r="45" spans="1:6" x14ac:dyDescent="0.2">
      <c r="A45" s="55" t="s">
        <v>135</v>
      </c>
      <c r="B45" s="56" t="s">
        <v>136</v>
      </c>
      <c r="C45" s="84">
        <v>200</v>
      </c>
      <c r="D45" s="84">
        <v>200</v>
      </c>
      <c r="E45" s="84">
        <v>81.86</v>
      </c>
      <c r="F45" s="84"/>
    </row>
    <row r="46" spans="1:6" x14ac:dyDescent="0.2">
      <c r="A46" s="55" t="s">
        <v>179</v>
      </c>
      <c r="B46" s="56" t="s">
        <v>180</v>
      </c>
      <c r="C46" s="84">
        <v>0</v>
      </c>
      <c r="D46" s="84">
        <v>0</v>
      </c>
      <c r="E46" s="84">
        <v>0</v>
      </c>
      <c r="F46" s="84"/>
    </row>
    <row r="47" spans="1:6" x14ac:dyDescent="0.2">
      <c r="A47" s="55" t="s">
        <v>137</v>
      </c>
      <c r="B47" s="56" t="s">
        <v>128</v>
      </c>
      <c r="C47" s="84">
        <v>2000</v>
      </c>
      <c r="D47" s="84">
        <v>2000</v>
      </c>
      <c r="E47" s="84">
        <v>100</v>
      </c>
      <c r="F47" s="84"/>
    </row>
    <row r="48" spans="1:6" x14ac:dyDescent="0.2">
      <c r="A48" s="51" t="s">
        <v>138</v>
      </c>
      <c r="B48" s="52" t="s">
        <v>139</v>
      </c>
      <c r="C48" s="82">
        <f>C49+C51</f>
        <v>2000</v>
      </c>
      <c r="D48" s="82">
        <f>D49+D51</f>
        <v>2000</v>
      </c>
      <c r="E48" s="82">
        <f>E49+E51</f>
        <v>953.06</v>
      </c>
      <c r="F48" s="81">
        <f>(E48*100)/D48</f>
        <v>47.652999999999999</v>
      </c>
    </row>
    <row r="49" spans="1:6" x14ac:dyDescent="0.2">
      <c r="A49" s="53" t="s">
        <v>140</v>
      </c>
      <c r="B49" s="54" t="s">
        <v>141</v>
      </c>
      <c r="C49" s="83">
        <f>C50</f>
        <v>800</v>
      </c>
      <c r="D49" s="83">
        <f>D50</f>
        <v>800</v>
      </c>
      <c r="E49" s="83">
        <f>E50</f>
        <v>403.06</v>
      </c>
      <c r="F49" s="83">
        <f>(E49*100)/D49</f>
        <v>50.3825</v>
      </c>
    </row>
    <row r="50" spans="1:6" ht="25.5" x14ac:dyDescent="0.2">
      <c r="A50" s="55" t="s">
        <v>142</v>
      </c>
      <c r="B50" s="56" t="s">
        <v>143</v>
      </c>
      <c r="C50" s="84">
        <v>800</v>
      </c>
      <c r="D50" s="84">
        <v>800</v>
      </c>
      <c r="E50" s="84">
        <v>403.06</v>
      </c>
      <c r="F50" s="84"/>
    </row>
    <row r="51" spans="1:6" x14ac:dyDescent="0.2">
      <c r="A51" s="53" t="s">
        <v>144</v>
      </c>
      <c r="B51" s="54" t="s">
        <v>145</v>
      </c>
      <c r="C51" s="83">
        <f>C52</f>
        <v>1200</v>
      </c>
      <c r="D51" s="83">
        <f>D52</f>
        <v>1200</v>
      </c>
      <c r="E51" s="83">
        <f>E52</f>
        <v>550</v>
      </c>
      <c r="F51" s="83">
        <f>(E51*100)/D51</f>
        <v>45.833333333333336</v>
      </c>
    </row>
    <row r="52" spans="1:6" x14ac:dyDescent="0.2">
      <c r="A52" s="55" t="s">
        <v>146</v>
      </c>
      <c r="B52" s="56" t="s">
        <v>147</v>
      </c>
      <c r="C52" s="84">
        <v>1200</v>
      </c>
      <c r="D52" s="84">
        <v>1200</v>
      </c>
      <c r="E52" s="84">
        <v>550</v>
      </c>
      <c r="F52" s="84"/>
    </row>
    <row r="53" spans="1:6" x14ac:dyDescent="0.2">
      <c r="A53" s="49" t="s">
        <v>148</v>
      </c>
      <c r="B53" s="50" t="s">
        <v>149</v>
      </c>
      <c r="C53" s="80">
        <f>C54</f>
        <v>8700</v>
      </c>
      <c r="D53" s="80">
        <f>D54</f>
        <v>8700</v>
      </c>
      <c r="E53" s="80">
        <f>E54</f>
        <v>2822.46</v>
      </c>
      <c r="F53" s="81">
        <f>(E53*100)/D53</f>
        <v>32.442068965517244</v>
      </c>
    </row>
    <row r="54" spans="1:6" x14ac:dyDescent="0.2">
      <c r="A54" s="51" t="s">
        <v>150</v>
      </c>
      <c r="B54" s="52" t="s">
        <v>151</v>
      </c>
      <c r="C54" s="82">
        <f>C55+C59</f>
        <v>8700</v>
      </c>
      <c r="D54" s="82">
        <f>D55+D59</f>
        <v>8700</v>
      </c>
      <c r="E54" s="82">
        <f>E55+E59</f>
        <v>2822.46</v>
      </c>
      <c r="F54" s="81">
        <f>(E54*100)/D54</f>
        <v>32.442068965517244</v>
      </c>
    </row>
    <row r="55" spans="1:6" x14ac:dyDescent="0.2">
      <c r="A55" s="53" t="s">
        <v>152</v>
      </c>
      <c r="B55" s="54" t="s">
        <v>153</v>
      </c>
      <c r="C55" s="83">
        <f>C56+C57+C58</f>
        <v>4500</v>
      </c>
      <c r="D55" s="83">
        <f>D56+D57+D58</f>
        <v>4500</v>
      </c>
      <c r="E55" s="83">
        <f>E56+E57+E58</f>
        <v>812.5</v>
      </c>
      <c r="F55" s="83">
        <f>(E55*100)/D55</f>
        <v>18.055555555555557</v>
      </c>
    </row>
    <row r="56" spans="1:6" x14ac:dyDescent="0.2">
      <c r="A56" s="55" t="s">
        <v>154</v>
      </c>
      <c r="B56" s="56" t="s">
        <v>155</v>
      </c>
      <c r="C56" s="84">
        <v>2500</v>
      </c>
      <c r="D56" s="84">
        <v>2500</v>
      </c>
      <c r="E56" s="84">
        <v>0</v>
      </c>
      <c r="F56" s="84"/>
    </row>
    <row r="57" spans="1:6" x14ac:dyDescent="0.2">
      <c r="A57" s="55" t="s">
        <v>156</v>
      </c>
      <c r="B57" s="56" t="s">
        <v>157</v>
      </c>
      <c r="C57" s="84">
        <v>2000</v>
      </c>
      <c r="D57" s="84">
        <v>2000</v>
      </c>
      <c r="E57" s="84">
        <v>812.5</v>
      </c>
      <c r="F57" s="84"/>
    </row>
    <row r="58" spans="1:6" x14ac:dyDescent="0.2">
      <c r="A58" s="55" t="s">
        <v>181</v>
      </c>
      <c r="B58" s="56" t="s">
        <v>182</v>
      </c>
      <c r="C58" s="84">
        <v>0</v>
      </c>
      <c r="D58" s="84">
        <v>0</v>
      </c>
      <c r="E58" s="84">
        <v>0</v>
      </c>
      <c r="F58" s="84"/>
    </row>
    <row r="59" spans="1:6" x14ac:dyDescent="0.2">
      <c r="A59" s="53" t="s">
        <v>158</v>
      </c>
      <c r="B59" s="54" t="s">
        <v>159</v>
      </c>
      <c r="C59" s="83">
        <f>C60</f>
        <v>4200</v>
      </c>
      <c r="D59" s="83">
        <f>D60</f>
        <v>4200</v>
      </c>
      <c r="E59" s="83">
        <f>E60</f>
        <v>2009.96</v>
      </c>
      <c r="F59" s="83">
        <f>(E59*100)/D59</f>
        <v>47.856190476190477</v>
      </c>
    </row>
    <row r="60" spans="1:6" x14ac:dyDescent="0.2">
      <c r="A60" s="55" t="s">
        <v>160</v>
      </c>
      <c r="B60" s="56" t="s">
        <v>161</v>
      </c>
      <c r="C60" s="84">
        <v>4200</v>
      </c>
      <c r="D60" s="84">
        <v>4200</v>
      </c>
      <c r="E60" s="84">
        <v>2009.96</v>
      </c>
      <c r="F60" s="84"/>
    </row>
    <row r="61" spans="1:6" x14ac:dyDescent="0.2">
      <c r="A61" s="49" t="s">
        <v>50</v>
      </c>
      <c r="B61" s="50" t="s">
        <v>51</v>
      </c>
      <c r="C61" s="80">
        <f t="shared" ref="C61:E62" si="0">C62</f>
        <v>3744580</v>
      </c>
      <c r="D61" s="80">
        <f t="shared" si="0"/>
        <v>3744580</v>
      </c>
      <c r="E61" s="80">
        <f t="shared" si="0"/>
        <v>2064032.91</v>
      </c>
      <c r="F61" s="81">
        <f>(E61*100)/D61</f>
        <v>55.120545161273093</v>
      </c>
    </row>
    <row r="62" spans="1:6" x14ac:dyDescent="0.2">
      <c r="A62" s="51" t="s">
        <v>58</v>
      </c>
      <c r="B62" s="52" t="s">
        <v>59</v>
      </c>
      <c r="C62" s="82">
        <f t="shared" si="0"/>
        <v>3744580</v>
      </c>
      <c r="D62" s="82">
        <f t="shared" si="0"/>
        <v>3744580</v>
      </c>
      <c r="E62" s="82">
        <f t="shared" si="0"/>
        <v>2064032.91</v>
      </c>
      <c r="F62" s="81">
        <f>(E62*100)/D62</f>
        <v>55.120545161273093</v>
      </c>
    </row>
    <row r="63" spans="1:6" ht="25.5" x14ac:dyDescent="0.2">
      <c r="A63" s="53" t="s">
        <v>60</v>
      </c>
      <c r="B63" s="54" t="s">
        <v>61</v>
      </c>
      <c r="C63" s="83">
        <f>C64+C65</f>
        <v>3744580</v>
      </c>
      <c r="D63" s="83">
        <f>D64+D65</f>
        <v>3744580</v>
      </c>
      <c r="E63" s="83">
        <f>E64+E65</f>
        <v>2064032.91</v>
      </c>
      <c r="F63" s="83">
        <f>(E63*100)/D63</f>
        <v>55.120545161273093</v>
      </c>
    </row>
    <row r="64" spans="1:6" x14ac:dyDescent="0.2">
      <c r="A64" s="55" t="s">
        <v>62</v>
      </c>
      <c r="B64" s="56" t="s">
        <v>63</v>
      </c>
      <c r="C64" s="84">
        <v>3735880</v>
      </c>
      <c r="D64" s="84">
        <v>3735880</v>
      </c>
      <c r="E64" s="84">
        <v>2061210.45</v>
      </c>
      <c r="F64" s="84"/>
    </row>
    <row r="65" spans="1:6" ht="25.5" x14ac:dyDescent="0.2">
      <c r="A65" s="55" t="s">
        <v>64</v>
      </c>
      <c r="B65" s="56" t="s">
        <v>65</v>
      </c>
      <c r="C65" s="84">
        <v>8700</v>
      </c>
      <c r="D65" s="84">
        <v>8700</v>
      </c>
      <c r="E65" s="84">
        <v>2822.46</v>
      </c>
      <c r="F65" s="84"/>
    </row>
    <row r="66" spans="1:6" x14ac:dyDescent="0.2">
      <c r="A66" s="48" t="s">
        <v>172</v>
      </c>
      <c r="B66" s="48" t="s">
        <v>178</v>
      </c>
      <c r="C66" s="78"/>
      <c r="D66" s="78"/>
      <c r="E66" s="78"/>
      <c r="F66" s="79" t="e">
        <f>(E66*100)/D66</f>
        <v>#DIV/0!</v>
      </c>
    </row>
    <row r="67" spans="1:6" x14ac:dyDescent="0.2">
      <c r="A67" s="49" t="s">
        <v>66</v>
      </c>
      <c r="B67" s="50" t="s">
        <v>67</v>
      </c>
      <c r="C67" s="80">
        <f t="shared" ref="C67:E69" si="1">C68</f>
        <v>7000</v>
      </c>
      <c r="D67" s="80">
        <f t="shared" si="1"/>
        <v>7000</v>
      </c>
      <c r="E67" s="80">
        <f t="shared" si="1"/>
        <v>2810</v>
      </c>
      <c r="F67" s="81">
        <f>(E67*100)/D67</f>
        <v>40.142857142857146</v>
      </c>
    </row>
    <row r="68" spans="1:6" x14ac:dyDescent="0.2">
      <c r="A68" s="51" t="s">
        <v>83</v>
      </c>
      <c r="B68" s="52" t="s">
        <v>84</v>
      </c>
      <c r="C68" s="82">
        <f t="shared" si="1"/>
        <v>7000</v>
      </c>
      <c r="D68" s="82">
        <f t="shared" si="1"/>
        <v>7000</v>
      </c>
      <c r="E68" s="82">
        <f t="shared" si="1"/>
        <v>2810</v>
      </c>
      <c r="F68" s="81">
        <f>(E68*100)/D68</f>
        <v>40.142857142857146</v>
      </c>
    </row>
    <row r="69" spans="1:6" x14ac:dyDescent="0.2">
      <c r="A69" s="53" t="s">
        <v>93</v>
      </c>
      <c r="B69" s="54" t="s">
        <v>94</v>
      </c>
      <c r="C69" s="83">
        <f t="shared" si="1"/>
        <v>7000</v>
      </c>
      <c r="D69" s="83">
        <f t="shared" si="1"/>
        <v>7000</v>
      </c>
      <c r="E69" s="83">
        <f t="shared" si="1"/>
        <v>2810</v>
      </c>
      <c r="F69" s="83">
        <f>(E69*100)/D69</f>
        <v>40.142857142857146</v>
      </c>
    </row>
    <row r="70" spans="1:6" x14ac:dyDescent="0.2">
      <c r="A70" s="55" t="s">
        <v>97</v>
      </c>
      <c r="B70" s="56" t="s">
        <v>98</v>
      </c>
      <c r="C70" s="84">
        <v>7000</v>
      </c>
      <c r="D70" s="84">
        <v>7000</v>
      </c>
      <c r="E70" s="84">
        <v>2810</v>
      </c>
      <c r="F70" s="84"/>
    </row>
    <row r="71" spans="1:6" x14ac:dyDescent="0.2">
      <c r="A71" s="49" t="s">
        <v>50</v>
      </c>
      <c r="B71" s="50" t="s">
        <v>51</v>
      </c>
      <c r="C71" s="80">
        <f t="shared" ref="C71:E73" si="2">C72</f>
        <v>7000</v>
      </c>
      <c r="D71" s="80">
        <f t="shared" si="2"/>
        <v>7000</v>
      </c>
      <c r="E71" s="80">
        <f t="shared" si="2"/>
        <v>2773.22</v>
      </c>
      <c r="F71" s="81">
        <f>(E71*100)/D71</f>
        <v>39.617428571428569</v>
      </c>
    </row>
    <row r="72" spans="1:6" x14ac:dyDescent="0.2">
      <c r="A72" s="51" t="s">
        <v>52</v>
      </c>
      <c r="B72" s="52" t="s">
        <v>53</v>
      </c>
      <c r="C72" s="82">
        <f t="shared" si="2"/>
        <v>7000</v>
      </c>
      <c r="D72" s="82">
        <f t="shared" si="2"/>
        <v>7000</v>
      </c>
      <c r="E72" s="82">
        <f t="shared" si="2"/>
        <v>2773.22</v>
      </c>
      <c r="F72" s="81">
        <f>(E72*100)/D72</f>
        <v>39.617428571428569</v>
      </c>
    </row>
    <row r="73" spans="1:6" x14ac:dyDescent="0.2">
      <c r="A73" s="53" t="s">
        <v>54</v>
      </c>
      <c r="B73" s="54" t="s">
        <v>55</v>
      </c>
      <c r="C73" s="83">
        <f t="shared" si="2"/>
        <v>7000</v>
      </c>
      <c r="D73" s="83">
        <f t="shared" si="2"/>
        <v>7000</v>
      </c>
      <c r="E73" s="83">
        <f t="shared" si="2"/>
        <v>2773.22</v>
      </c>
      <c r="F73" s="83">
        <f>(E73*100)/D73</f>
        <v>39.617428571428569</v>
      </c>
    </row>
    <row r="74" spans="1:6" x14ac:dyDescent="0.2">
      <c r="A74" s="55" t="s">
        <v>56</v>
      </c>
      <c r="B74" s="56" t="s">
        <v>57</v>
      </c>
      <c r="C74" s="84">
        <v>7000</v>
      </c>
      <c r="D74" s="84">
        <v>7000</v>
      </c>
      <c r="E74" s="84">
        <v>2773.22</v>
      </c>
      <c r="F74" s="84"/>
    </row>
    <row r="75" spans="1:6" x14ac:dyDescent="0.2">
      <c r="A75" s="48" t="s">
        <v>68</v>
      </c>
      <c r="B75" s="48" t="s">
        <v>183</v>
      </c>
      <c r="C75" s="78"/>
      <c r="D75" s="78"/>
      <c r="E75" s="78"/>
      <c r="F75" s="79" t="e">
        <f>(E75*100)/D75</f>
        <v>#DIV/0!</v>
      </c>
    </row>
    <row r="76" spans="1:6" s="57" customFormat="1" x14ac:dyDescent="0.2"/>
    <row r="77" spans="1:6" s="57" customFormat="1" x14ac:dyDescent="0.2"/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pans="1:3" s="57" customFormat="1" x14ac:dyDescent="0.2"/>
    <row r="1202" spans="1:3" s="57" customFormat="1" x14ac:dyDescent="0.2"/>
    <row r="1203" spans="1:3" s="57" customFormat="1" x14ac:dyDescent="0.2"/>
    <row r="1204" spans="1:3" s="57" customFormat="1" x14ac:dyDescent="0.2"/>
    <row r="1205" spans="1:3" s="57" customFormat="1" x14ac:dyDescent="0.2"/>
    <row r="1206" spans="1:3" s="57" customFormat="1" x14ac:dyDescent="0.2"/>
    <row r="1207" spans="1:3" s="57" customFormat="1" x14ac:dyDescent="0.2"/>
    <row r="1208" spans="1:3" s="57" customFormat="1" x14ac:dyDescent="0.2"/>
    <row r="1209" spans="1:3" s="57" customFormat="1" x14ac:dyDescent="0.2"/>
    <row r="1210" spans="1:3" s="57" customFormat="1" x14ac:dyDescent="0.2"/>
    <row r="1211" spans="1:3" s="57" customFormat="1" x14ac:dyDescent="0.2"/>
    <row r="1212" spans="1:3" s="57" customFormat="1" x14ac:dyDescent="0.2"/>
    <row r="1213" spans="1:3" s="57" customFormat="1" x14ac:dyDescent="0.2"/>
    <row r="1214" spans="1:3" s="57" customFormat="1" x14ac:dyDescent="0.2"/>
    <row r="1215" spans="1:3" s="57" customFormat="1" x14ac:dyDescent="0.2"/>
    <row r="1216" spans="1:3" x14ac:dyDescent="0.2">
      <c r="A1216" s="57"/>
      <c r="B1216" s="57"/>
      <c r="C1216" s="57"/>
    </row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40"/>
      <c r="B1253" s="40"/>
      <c r="C1253" s="40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Svjetlana Buljan</cp:lastModifiedBy>
  <cp:lastPrinted>2023-07-24T12:33:14Z</cp:lastPrinted>
  <dcterms:created xsi:type="dcterms:W3CDTF">2022-08-12T12:51:27Z</dcterms:created>
  <dcterms:modified xsi:type="dcterms:W3CDTF">2026-07-09T13:38:59Z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