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erceg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6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E110" i="15"/>
  <c r="D110" i="15"/>
  <c r="C110" i="15"/>
  <c r="F107" i="15"/>
  <c r="E107" i="15"/>
  <c r="D107" i="15"/>
  <c r="C107" i="15"/>
  <c r="F106" i="15"/>
  <c r="E106" i="15"/>
  <c r="D106" i="15"/>
  <c r="C106" i="15"/>
  <c r="F105" i="15"/>
  <c r="E105" i="15"/>
  <c r="D105" i="15"/>
  <c r="C105" i="15"/>
  <c r="F103" i="15"/>
  <c r="F101" i="15"/>
  <c r="E101" i="15"/>
  <c r="D101" i="15"/>
  <c r="C101" i="15"/>
  <c r="F100" i="15"/>
  <c r="E100" i="15"/>
  <c r="D100" i="15"/>
  <c r="C100" i="15"/>
  <c r="F99" i="15"/>
  <c r="E99" i="15"/>
  <c r="D99" i="15"/>
  <c r="C99" i="15"/>
  <c r="F97" i="15"/>
  <c r="E97" i="15"/>
  <c r="D97" i="15"/>
  <c r="C97" i="15"/>
  <c r="F95" i="15"/>
  <c r="E95" i="15"/>
  <c r="D95" i="15"/>
  <c r="C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<sst xmlns="http://schemas.openxmlformats.org/spreadsheetml/2006/main" count="488" uniqueCount="213">
  <si>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</si>
  <si>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</si>
  <si>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</si>
  <si>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</si>
  <si>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</si>
  <si>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</si>
  <si>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</si>
  <si>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</si>
  <si>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</si>
  <si>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</si>
  <si>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</si>
  <si>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</si>
  <si>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</si>
  <si>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</si>
  <si>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</si>
  <si>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</si>
  <si>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</si>
  <si>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</si>
  <si>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</si>
  <si>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</si>
  <si>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</si>
  <si>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</si>
  <si>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</si>
  <si>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</si>
  <si>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</si>
  <si>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</si>
  <si>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</si>
  <si>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</si>
  <si>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</si>
  <si>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</si>
  <si>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</si>
  <si>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</si>
  <si>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</si>
  <si>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</si>
  <si>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</si>
  <si>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</si>
  <si>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</si>
  <si>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</si>
  <si>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</si>
  <si>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</si>
  <si>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</si>
  <si>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</si>
  <si>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</si>
  <si>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</si>
  <si>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</si>
  <si>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</si>
  <si>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</si>
  <si>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</si>
  <si>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</si>
  <si>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</si>
  <si>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</si>
  <si>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</si>
  <si>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</si>
  <si>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</si>
  <si>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</si>
  <si>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</si>
  <si>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</si>
  <si>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</si>
  <si>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</si>
  <si>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</si>
  <si>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</si>
  <si>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</si>
  <si>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</si>
  <si>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</si>
  <si>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</si>
  <si>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</si>
  <si>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</si>
  <si>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</si>
  <si>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</si>
  <si>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</si>
  <si>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</si>
  <si>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</si>
  <si>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</si>
  <si>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</si>
  <si>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</si>
  <si>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</si>
  <si>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</si>
  <si>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</si>
  <si>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</si>
  <si>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</si>
  <si>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</si>
  <si>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</si>
  <si>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</si>
  <si>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</si>
  <si>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</si>
  <si>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</si>
  <si>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</si>
  <si>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</si>
  <si>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</si>
  <si>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</si>
  <si>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</si>
  <si>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</si>
  <si>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</si>
  <si>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</si>
  <si>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</si>
  <si>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</si>
  <si>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</si>
  <si>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</si>
  <si>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</si>
  <si>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</si>
  <si>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</si>
  <si>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</si>
  <si>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</si>
  <si>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</si>
  <si>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</si>
  <si>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</si>
  <si>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</si>
  <si>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</si>
  <si>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</si>
  <si>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</si>
  <si>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</si>
  <si>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</si>
  <si>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</si>
  <si>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</si>
  <si>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</si>
  <si>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</si>
  <si>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</si>
  <si>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</si>
  <si>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</si>
  <si>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</si>
  <si>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</si>
  <si>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</si>
  <si>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</si>
  <si>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</si>
  <si>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</si>
  <si>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</si>
  <si>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</si>
  <si>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</si>
  <si>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</si>
  <si>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</si>
  <si>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</si>
  <si>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</si>
  <si>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</si>
  <si>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</si>
  <si>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</si>
  <si>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</si>
  <si>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</si>
  <si>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</si>
  <si>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</si>
  <si>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</si>
  <si>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</si>
  <si>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</si>
  <si>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</si>
  <si>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</si>
  <si>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</si>
  <si>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</si>
  <si>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</si>
  <si>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</si>
  <si>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</si>
  <si>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</si>
  <si>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</si>
  <si>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</si>
  <si>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</si>
  <si>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</si>
  <si>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</si>
  <si>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</si>
  <si>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</si>
  <si>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</si>
  <si>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</si>
  <si>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</si>
  <si>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</si>
  <si>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</si>
  <si>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</si>
  <si>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</si>
  <si>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</si>
  <si>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</si>
  <si>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</si>
  <si>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</si>
  <si>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</si>
  <si>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</si>
  <si>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</si>
  <si>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</si>
  <si>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</si>
  <si>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</si>
  <si>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</si>
  <si>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</si>
  <si>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</si>
  <si>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</si>
  <si>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</si>
  <si>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</si>
  <si>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</si>
  <si>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</si>
  <si>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</si>
  <si>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</si>
  <si>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</si>
  <si>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</si>
  <si>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</si>
  <si>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</si>
  <si>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</si>
  <si>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</si>
  <si>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</si>
  <si>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</si>
  <si>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3847 DUBROVNIK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</si>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</sst>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2837811.55</v>
      </c>
      <c r="H10" s="87">
        <v>6164530</v>
      </c>
      <c r="I10" s="87">
        <v>6164530</v>
      </c>
      <c r="J10" s="87">
        <v>3129825.34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2837811.55</v>
      </c>
      <c r="H12" s="88">
        <f>ROUND(H10+H11,2)</f>
        <v>6164530</v>
      </c>
      <c r="I12" s="88">
        <f>ROUND(I10+I11,2)</f>
        <v>6164530</v>
      </c>
      <c r="J12" s="88">
        <f>ROUND(J10+J11,2)</f>
        <v>3129825.34</v>
      </c>
      <c r="K12" s="89">
        <f>J12/G12*100</f>
        <v>110.29010506353001</v>
      </c>
      <c r="L12" s="89">
        <f>J12/I12*100</f>
        <v>50.771516076651402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2837450.87</v>
      </c>
      <c r="H13" s="87">
        <v>6132630</v>
      </c>
      <c r="I13" s="87">
        <v>6132630</v>
      </c>
      <c r="J13" s="87">
        <v>3122910.72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3010.3</v>
      </c>
      <c r="H14" s="87">
        <v>31900</v>
      </c>
      <c r="I14" s="87">
        <v>31900</v>
      </c>
      <c r="J14" s="87">
        <v>7791.81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2840461.17</v>
      </c>
      <c r="H15" s="88">
        <f>ROUND(H13+H14,2)</f>
        <v>6164530</v>
      </c>
      <c r="I15" s="88">
        <f>ROUND(I13+I14,2)</f>
        <v>6164530</v>
      </c>
      <c r="J15" s="88">
        <f>ROUND(J13+J14,2)</f>
        <v>3130702.53</v>
      </c>
      <c r="K15" s="89">
        <f>J15/G15*100</f>
        <v>110.21810694212</v>
      </c>
      <c r="L15" s="89">
        <f>J15/I15*100</f>
        <v>50.785745709729696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-2649.62</v>
      </c>
      <c r="H16" s="91">
        <f>ROUND(H12-H15,2)</f>
        <v>0</v>
      </c>
      <c r="I16" s="91">
        <f>ROUND(I12-I15,2)</f>
        <v>0</v>
      </c>
      <c r="J16" s="91">
        <f>ROUND(J12-J15,2)</f>
        <v>-877.19</v>
      </c>
      <c r="K16" s="89">
        <f>J16/G16*100</f>
        <v>33.106256746250402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12773.91</v>
      </c>
      <c r="H24" s="87"/>
      <c r="I24" s="87"/>
      <c r="J24" s="87">
        <v>8609.5300000000007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-8609.5300000000007</v>
      </c>
      <c r="H25" s="87"/>
      <c r="I25" s="87"/>
      <c r="J25" s="87">
        <v>-7732.34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4164.38</v>
      </c>
      <c r="H26" s="95">
        <f>ROUND(H24+H25,2)</f>
        <v>0</v>
      </c>
      <c r="I26" s="95">
        <f>ROUND(I24+I25,2)</f>
        <v>0</v>
      </c>
      <c r="J26" s="95">
        <f>ROUND(J24+J25,2)</f>
        <v>877.19</v>
      </c>
      <c r="K26" s="94">
        <f>J26/G26*100</f>
        <v>21.064119989049999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1514.76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2837811.55</v>
      </c>
      <c r="H10" s="66">
        <f>H11</f>
        <v>6164530</v>
      </c>
      <c r="I10" s="66">
        <f>I11</f>
        <v>6164530</v>
      </c>
      <c r="J10" s="66">
        <f>J11</f>
        <v>3129825.34</v>
      </c>
      <c r="K10" s="70">
        <f t="shared" ref="K10:K24" si="0">(J10*100)/G10</f>
        <v>110.29010506353039</v>
      </c>
      <c r="L10" s="70">
        <f t="shared" ref="L10:L24" si="1">(J10*100)/I10</f>
        <v>50.771516076651423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G12+G15+G18+G21</f>
        <v>2837811.55</v>
      </c>
      <c r="H11" s="66">
        <f>H12+H15+H18+H21</f>
        <v>6164530</v>
      </c>
      <c r="I11" s="66">
        <f>I12+I15+I18+I21</f>
        <v>6164530</v>
      </c>
      <c r="J11" s="66">
        <f>J12+J15+J18+J21</f>
        <v>3129825.34</v>
      </c>
      <c r="K11" s="66">
        <f t="shared" si="0"/>
        <v>110.29010506353039</v>
      </c>
      <c r="L11" s="66">
        <f t="shared" si="1"/>
        <v>50.771516076651423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5500</v>
      </c>
      <c r="I12" s="66">
        <f t="shared" si="2"/>
        <v>5500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5500</v>
      </c>
      <c r="I13" s="66">
        <f t="shared" si="2"/>
        <v>5500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5500</v>
      </c>
      <c r="I14" s="67">
        <v>5500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0.75</v>
      </c>
      <c r="H15" s="66">
        <f t="shared" si="3"/>
        <v>0</v>
      </c>
      <c r="I15" s="66">
        <f t="shared" si="3"/>
        <v>0</v>
      </c>
      <c r="J15" s="66">
        <f t="shared" si="3"/>
        <v>0.18</v>
      </c>
      <c r="K15" s="66">
        <f t="shared" si="0"/>
        <v>24</v>
      </c>
      <c r="L15" s="66" t="e">
        <f t="shared" si="1"/>
        <v>#DIV/0!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0.75</v>
      </c>
      <c r="H16" s="66">
        <f t="shared" si="3"/>
        <v>0</v>
      </c>
      <c r="I16" s="66">
        <f t="shared" si="3"/>
        <v>0</v>
      </c>
      <c r="J16" s="66">
        <f t="shared" si="3"/>
        <v>0.18</v>
      </c>
      <c r="K16" s="66">
        <f t="shared" si="0"/>
        <v>24</v>
      </c>
      <c r="L16" s="66" t="e">
        <f t="shared" si="1"/>
        <v>#DIV/0!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0.75</v>
      </c>
      <c r="H17" s="67">
        <v>0</v>
      </c>
      <c r="I17" s="67">
        <v>0</v>
      </c>
      <c r="J17" s="67">
        <v>0.18</v>
      </c>
      <c r="K17" s="67">
        <f t="shared" si="0"/>
        <v>24</v>
      </c>
      <c r="L17" s="67" t="e">
        <f t="shared" si="1"/>
        <v>#DIV/0!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 t="shared" ref="G18:J19" si="4">G19</f>
        <v>365.29</v>
      </c>
      <c r="H18" s="66">
        <f t="shared" si="4"/>
        <v>700</v>
      </c>
      <c r="I18" s="66">
        <f t="shared" si="4"/>
        <v>700</v>
      </c>
      <c r="J18" s="66">
        <f t="shared" si="4"/>
        <v>428.8</v>
      </c>
      <c r="K18" s="66">
        <f t="shared" si="0"/>
        <v>117.38618631772016</v>
      </c>
      <c r="L18" s="66">
        <f t="shared" si="1"/>
        <v>61.25714285714286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 t="shared" si="4"/>
        <v>365.29</v>
      </c>
      <c r="H19" s="66">
        <f t="shared" si="4"/>
        <v>700</v>
      </c>
      <c r="I19" s="66">
        <f t="shared" si="4"/>
        <v>700</v>
      </c>
      <c r="J19" s="66">
        <f t="shared" si="4"/>
        <v>428.8</v>
      </c>
      <c r="K19" s="66">
        <f t="shared" si="0"/>
        <v>117.38618631772016</v>
      </c>
      <c r="L19" s="66">
        <f t="shared" si="1"/>
        <v>61.25714285714286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365.29</v>
      </c>
      <c r="H20" s="67">
        <v>700</v>
      </c>
      <c r="I20" s="67">
        <v>700</v>
      </c>
      <c r="J20" s="67">
        <v>428.8</v>
      </c>
      <c r="K20" s="67">
        <f t="shared" si="0"/>
        <v>117.38618631772016</v>
      </c>
      <c r="L20" s="67">
        <f t="shared" si="1"/>
        <v>61.25714285714286</v>
      </c>
    </row>
    <row r="21" spans="2:12" x14ac:dyDescent="0.25">
      <c r="B21" s="66"/>
      <c r="C21" s="66" t="s">
        <v>70</v>
      </c>
      <c r="D21" s="66"/>
      <c r="E21" s="66"/>
      <c r="F21" s="66" t="s">
        <v>71</v>
      </c>
      <c r="G21" s="66">
        <f>G22</f>
        <v>2837445.51</v>
      </c>
      <c r="H21" s="66">
        <f>H22</f>
        <v>6158330</v>
      </c>
      <c r="I21" s="66">
        <f>I22</f>
        <v>6158330</v>
      </c>
      <c r="J21" s="66">
        <f>J22</f>
        <v>3129396.36</v>
      </c>
      <c r="K21" s="66">
        <f t="shared" si="0"/>
        <v>110.28921432926478</v>
      </c>
      <c r="L21" s="66">
        <f t="shared" si="1"/>
        <v>50.815665285881074</v>
      </c>
    </row>
    <row r="22" spans="2:12" x14ac:dyDescent="0.25">
      <c r="B22" s="66"/>
      <c r="C22" s="66"/>
      <c r="D22" s="66" t="s">
        <v>72</v>
      </c>
      <c r="E22" s="66"/>
      <c r="F22" s="66" t="s">
        <v>73</v>
      </c>
      <c r="G22" s="66">
        <f>G23+G24</f>
        <v>2837445.51</v>
      </c>
      <c r="H22" s="66">
        <f>H23+H24</f>
        <v>6158330</v>
      </c>
      <c r="I22" s="66">
        <f>I23+I24</f>
        <v>6158330</v>
      </c>
      <c r="J22" s="66">
        <f>J23+J24</f>
        <v>3129396.36</v>
      </c>
      <c r="K22" s="66">
        <f t="shared" si="0"/>
        <v>110.28921432926478</v>
      </c>
      <c r="L22" s="66">
        <f t="shared" si="1"/>
        <v>50.815665285881074</v>
      </c>
    </row>
    <row r="23" spans="2:12" x14ac:dyDescent="0.25">
      <c r="B23" s="67"/>
      <c r="C23" s="67"/>
      <c r="D23" s="67"/>
      <c r="E23" s="67" t="s">
        <v>74</v>
      </c>
      <c r="F23" s="67" t="s">
        <v>75</v>
      </c>
      <c r="G23" s="67">
        <v>2834435.21</v>
      </c>
      <c r="H23" s="67">
        <v>6126730</v>
      </c>
      <c r="I23" s="67">
        <v>6126730</v>
      </c>
      <c r="J23" s="67">
        <v>3121604.55</v>
      </c>
      <c r="K23" s="67">
        <f t="shared" si="0"/>
        <v>110.13144837415423</v>
      </c>
      <c r="L23" s="67">
        <f t="shared" si="1"/>
        <v>50.950581305198696</v>
      </c>
    </row>
    <row r="24" spans="2:12" x14ac:dyDescent="0.25">
      <c r="B24" s="67"/>
      <c r="C24" s="67"/>
      <c r="D24" s="67"/>
      <c r="E24" s="67" t="s">
        <v>76</v>
      </c>
      <c r="F24" s="67" t="s">
        <v>77</v>
      </c>
      <c r="G24" s="67">
        <v>3010.3</v>
      </c>
      <c r="H24" s="67">
        <v>31600</v>
      </c>
      <c r="I24" s="67">
        <v>31600</v>
      </c>
      <c r="J24" s="67">
        <v>7791.81</v>
      </c>
      <c r="K24" s="67">
        <f t="shared" si="0"/>
        <v>258.83832176195062</v>
      </c>
      <c r="L24" s="67">
        <f t="shared" si="1"/>
        <v>24.657626582278482</v>
      </c>
    </row>
    <row r="25" spans="2:12" x14ac:dyDescent="0.25">
      <c r="F25" s="36"/>
    </row>
    <row r="26" spans="2:12" x14ac:dyDescent="0.25">
      <c r="F26" s="36"/>
    </row>
    <row r="27" spans="2:12" ht="36.75" customHeight="1" x14ac:dyDescent="0.25">
      <c r="B27" s="120" t="s">
        <v>3</v>
      </c>
      <c r="C27" s="121"/>
      <c r="D27" s="121"/>
      <c r="E27" s="121"/>
      <c r="F27" s="122"/>
      <c r="G27" s="29" t="s">
        <v>46</v>
      </c>
      <c r="H27" s="29" t="s">
        <v>43</v>
      </c>
      <c r="I27" s="29" t="s">
        <v>44</v>
      </c>
      <c r="J27" s="29" t="s">
        <v>47</v>
      </c>
      <c r="K27" s="29" t="s">
        <v>6</v>
      </c>
      <c r="L27" s="29" t="s">
        <v>22</v>
      </c>
    </row>
    <row r="28" spans="2:12" x14ac:dyDescent="0.25">
      <c r="B28" s="117">
        <v>1</v>
      </c>
      <c r="C28" s="118"/>
      <c r="D28" s="118"/>
      <c r="E28" s="118"/>
      <c r="F28" s="119"/>
      <c r="G28" s="31">
        <v>2</v>
      </c>
      <c r="H28" s="31">
        <v>3</v>
      </c>
      <c r="I28" s="31">
        <v>4</v>
      </c>
      <c r="J28" s="31">
        <v>5</v>
      </c>
      <c r="K28" s="31" t="s">
        <v>13</v>
      </c>
      <c r="L28" s="31" t="s">
        <v>14</v>
      </c>
    </row>
    <row r="29" spans="2:12" x14ac:dyDescent="0.25">
      <c r="B29" s="66"/>
      <c r="C29" s="67"/>
      <c r="D29" s="68"/>
      <c r="E29" s="69"/>
      <c r="F29" s="9" t="s">
        <v>21</v>
      </c>
      <c r="G29" s="66">
        <f>G30+G74</f>
        <v>2840461.1699999995</v>
      </c>
      <c r="H29" s="66">
        <f>H30+H74</f>
        <v>6164530</v>
      </c>
      <c r="I29" s="66">
        <f>I30+I74</f>
        <v>6164530</v>
      </c>
      <c r="J29" s="66">
        <f>J30+J74</f>
        <v>3130702.5300000003</v>
      </c>
      <c r="K29" s="71">
        <f t="shared" ref="K29:K60" si="5">(J29*100)/G29</f>
        <v>110.21810694212027</v>
      </c>
      <c r="L29" s="71">
        <f t="shared" ref="L29:L60" si="6">(J29*100)/I29</f>
        <v>50.785745709729696</v>
      </c>
    </row>
    <row r="30" spans="2:12" x14ac:dyDescent="0.25">
      <c r="B30" s="66" t="s">
        <v>78</v>
      </c>
      <c r="C30" s="66"/>
      <c r="D30" s="66"/>
      <c r="E30" s="66"/>
      <c r="F30" s="66" t="s">
        <v>79</v>
      </c>
      <c r="G30" s="66">
        <f>G31+G39+G68</f>
        <v>2837450.8699999996</v>
      </c>
      <c r="H30" s="66">
        <f>H31+H39+H68</f>
        <v>6132630</v>
      </c>
      <c r="I30" s="66">
        <f>I31+I39+I68</f>
        <v>6132630</v>
      </c>
      <c r="J30" s="66">
        <f>J31+J39+J68</f>
        <v>3122910.72</v>
      </c>
      <c r="K30" s="66">
        <f t="shared" si="5"/>
        <v>110.06043322258476</v>
      </c>
      <c r="L30" s="66">
        <f t="shared" si="6"/>
        <v>50.922862132559764</v>
      </c>
    </row>
    <row r="31" spans="2:12" x14ac:dyDescent="0.25">
      <c r="B31" s="66"/>
      <c r="C31" s="66" t="s">
        <v>80</v>
      </c>
      <c r="D31" s="66"/>
      <c r="E31" s="66"/>
      <c r="F31" s="66" t="s">
        <v>81</v>
      </c>
      <c r="G31" s="66">
        <f>G32+G35+G37</f>
        <v>2154853.7799999998</v>
      </c>
      <c r="H31" s="66">
        <f>H32+H35+H37</f>
        <v>5009630</v>
      </c>
      <c r="I31" s="66">
        <f>I32+I35+I37</f>
        <v>5009630</v>
      </c>
      <c r="J31" s="66">
        <f>J32+J35+J37</f>
        <v>2366899.2600000002</v>
      </c>
      <c r="K31" s="66">
        <f t="shared" si="5"/>
        <v>109.84036513141046</v>
      </c>
      <c r="L31" s="66">
        <f t="shared" si="6"/>
        <v>47.246987502071008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G33+G34</f>
        <v>1787368.75</v>
      </c>
      <c r="H32" s="66">
        <f>H33+H34</f>
        <v>4178223</v>
      </c>
      <c r="I32" s="66">
        <f>I33+I34</f>
        <v>4178223</v>
      </c>
      <c r="J32" s="66">
        <f>J33+J34</f>
        <v>1969679.24</v>
      </c>
      <c r="K32" s="66">
        <f t="shared" si="5"/>
        <v>110.19993719818588</v>
      </c>
      <c r="L32" s="66">
        <f t="shared" si="6"/>
        <v>47.14155371793224</v>
      </c>
    </row>
    <row r="33" spans="2:12" x14ac:dyDescent="0.25">
      <c r="B33" s="67"/>
      <c r="C33" s="67"/>
      <c r="D33" s="67"/>
      <c r="E33" s="67" t="s">
        <v>84</v>
      </c>
      <c r="F33" s="67" t="s">
        <v>85</v>
      </c>
      <c r="G33" s="67">
        <v>1772243.5</v>
      </c>
      <c r="H33" s="67">
        <v>4144583</v>
      </c>
      <c r="I33" s="67">
        <v>4144583</v>
      </c>
      <c r="J33" s="67">
        <v>1960476.5</v>
      </c>
      <c r="K33" s="67">
        <f t="shared" si="5"/>
        <v>110.6211702850088</v>
      </c>
      <c r="L33" s="67">
        <f t="shared" si="6"/>
        <v>47.302141132171798</v>
      </c>
    </row>
    <row r="34" spans="2:12" x14ac:dyDescent="0.25">
      <c r="B34" s="67"/>
      <c r="C34" s="67"/>
      <c r="D34" s="67"/>
      <c r="E34" s="67" t="s">
        <v>86</v>
      </c>
      <c r="F34" s="67" t="s">
        <v>87</v>
      </c>
      <c r="G34" s="67">
        <v>15125.25</v>
      </c>
      <c r="H34" s="67">
        <v>33640</v>
      </c>
      <c r="I34" s="67">
        <v>33640</v>
      </c>
      <c r="J34" s="67">
        <v>9202.74</v>
      </c>
      <c r="K34" s="67">
        <f t="shared" si="5"/>
        <v>60.843556304854467</v>
      </c>
      <c r="L34" s="67">
        <f t="shared" si="6"/>
        <v>27.35653983353151</v>
      </c>
    </row>
    <row r="35" spans="2:12" x14ac:dyDescent="0.25">
      <c r="B35" s="66"/>
      <c r="C35" s="66"/>
      <c r="D35" s="66" t="s">
        <v>88</v>
      </c>
      <c r="E35" s="66"/>
      <c r="F35" s="66" t="s">
        <v>89</v>
      </c>
      <c r="G35" s="66">
        <f>G36</f>
        <v>72569.13</v>
      </c>
      <c r="H35" s="66">
        <f>H36</f>
        <v>142000</v>
      </c>
      <c r="I35" s="66">
        <f>I36</f>
        <v>142000</v>
      </c>
      <c r="J35" s="66">
        <f>J36</f>
        <v>72228.86</v>
      </c>
      <c r="K35" s="66">
        <f t="shared" si="5"/>
        <v>99.531109164461526</v>
      </c>
      <c r="L35" s="66">
        <f t="shared" si="6"/>
        <v>50.865394366197187</v>
      </c>
    </row>
    <row r="36" spans="2:12" x14ac:dyDescent="0.25">
      <c r="B36" s="67"/>
      <c r="C36" s="67"/>
      <c r="D36" s="67"/>
      <c r="E36" s="67" t="s">
        <v>90</v>
      </c>
      <c r="F36" s="67" t="s">
        <v>89</v>
      </c>
      <c r="G36" s="67">
        <v>72569.13</v>
      </c>
      <c r="H36" s="67">
        <v>142000</v>
      </c>
      <c r="I36" s="67">
        <v>142000</v>
      </c>
      <c r="J36" s="67">
        <v>72228.86</v>
      </c>
      <c r="K36" s="67">
        <f t="shared" si="5"/>
        <v>99.531109164461526</v>
      </c>
      <c r="L36" s="67">
        <f t="shared" si="6"/>
        <v>50.865394366197187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</f>
        <v>294915.90000000002</v>
      </c>
      <c r="H37" s="66">
        <f>H38</f>
        <v>689407</v>
      </c>
      <c r="I37" s="66">
        <f>I38</f>
        <v>689407</v>
      </c>
      <c r="J37" s="66">
        <f>J38</f>
        <v>324991.15999999997</v>
      </c>
      <c r="K37" s="66">
        <f t="shared" si="5"/>
        <v>110.19791065859792</v>
      </c>
      <c r="L37" s="66">
        <f t="shared" si="6"/>
        <v>47.140681774336493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294915.90000000002</v>
      </c>
      <c r="H38" s="67">
        <v>689407</v>
      </c>
      <c r="I38" s="67">
        <v>689407</v>
      </c>
      <c r="J38" s="67">
        <v>324991.15999999997</v>
      </c>
      <c r="K38" s="67">
        <f t="shared" si="5"/>
        <v>110.19791065859792</v>
      </c>
      <c r="L38" s="67">
        <f t="shared" si="6"/>
        <v>47.140681774336493</v>
      </c>
    </row>
    <row r="39" spans="2:12" x14ac:dyDescent="0.25">
      <c r="B39" s="66"/>
      <c r="C39" s="66" t="s">
        <v>95</v>
      </c>
      <c r="D39" s="66"/>
      <c r="E39" s="66"/>
      <c r="F39" s="66" t="s">
        <v>96</v>
      </c>
      <c r="G39" s="66">
        <f>G40+G45+G50+G60+G62</f>
        <v>680058.08000000007</v>
      </c>
      <c r="H39" s="66">
        <f>H40+H45+H50+H60+H62</f>
        <v>1115900</v>
      </c>
      <c r="I39" s="66">
        <f>I40+I45+I50+I60+I62</f>
        <v>1115900</v>
      </c>
      <c r="J39" s="66">
        <f>J40+J45+J50+J60+J62</f>
        <v>752553.02999999991</v>
      </c>
      <c r="K39" s="66">
        <f t="shared" si="5"/>
        <v>110.66011155988322</v>
      </c>
      <c r="L39" s="66">
        <f t="shared" si="6"/>
        <v>67.439110135316781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</f>
        <v>53423.91</v>
      </c>
      <c r="H40" s="66">
        <f>H41+H42+H43+H44</f>
        <v>127500</v>
      </c>
      <c r="I40" s="66">
        <f>I41+I42+I43+I44</f>
        <v>127500</v>
      </c>
      <c r="J40" s="66">
        <f>J41+J42+J43+J44</f>
        <v>55929.5</v>
      </c>
      <c r="K40" s="66">
        <f t="shared" si="5"/>
        <v>104.69001613696938</v>
      </c>
      <c r="L40" s="66">
        <f t="shared" si="6"/>
        <v>43.866274509803922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6332.9</v>
      </c>
      <c r="H41" s="67">
        <v>14500</v>
      </c>
      <c r="I41" s="67">
        <v>14500</v>
      </c>
      <c r="J41" s="67">
        <v>6010</v>
      </c>
      <c r="K41" s="67">
        <f t="shared" si="5"/>
        <v>94.901230084163657</v>
      </c>
      <c r="L41" s="67">
        <f t="shared" si="6"/>
        <v>41.448275862068968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45628.53</v>
      </c>
      <c r="H42" s="67">
        <v>101000</v>
      </c>
      <c r="I42" s="67">
        <v>101000</v>
      </c>
      <c r="J42" s="67">
        <v>48028.17</v>
      </c>
      <c r="K42" s="67">
        <f t="shared" si="5"/>
        <v>105.25907803735953</v>
      </c>
      <c r="L42" s="67">
        <f t="shared" si="6"/>
        <v>47.552643564356437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567.5</v>
      </c>
      <c r="H43" s="67">
        <v>9000</v>
      </c>
      <c r="I43" s="67">
        <v>9000</v>
      </c>
      <c r="J43" s="67">
        <v>971.25</v>
      </c>
      <c r="K43" s="67">
        <f t="shared" si="5"/>
        <v>171.14537444933922</v>
      </c>
      <c r="L43" s="67">
        <f t="shared" si="6"/>
        <v>10.791666666666666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894.98</v>
      </c>
      <c r="H44" s="67">
        <v>3000</v>
      </c>
      <c r="I44" s="67">
        <v>3000</v>
      </c>
      <c r="J44" s="67">
        <v>920.08</v>
      </c>
      <c r="K44" s="67">
        <f t="shared" si="5"/>
        <v>102.80453194484792</v>
      </c>
      <c r="L44" s="67">
        <f t="shared" si="6"/>
        <v>30.669333333333334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</f>
        <v>34362.75</v>
      </c>
      <c r="H45" s="66">
        <f>H46+H47+H48+H49</f>
        <v>69400</v>
      </c>
      <c r="I45" s="66">
        <f>I46+I47+I48+I49</f>
        <v>69400</v>
      </c>
      <c r="J45" s="66">
        <f>J46+J47+J48+J49</f>
        <v>30877.93</v>
      </c>
      <c r="K45" s="66">
        <f t="shared" si="5"/>
        <v>89.858727837556657</v>
      </c>
      <c r="L45" s="66">
        <f t="shared" si="6"/>
        <v>44.492694524495676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20888.7</v>
      </c>
      <c r="H46" s="67">
        <v>40400</v>
      </c>
      <c r="I46" s="67">
        <v>40400</v>
      </c>
      <c r="J46" s="67">
        <v>17451.54</v>
      </c>
      <c r="K46" s="67">
        <f t="shared" si="5"/>
        <v>83.545361846357125</v>
      </c>
      <c r="L46" s="67">
        <f t="shared" si="6"/>
        <v>43.196881188118809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11148.08</v>
      </c>
      <c r="H47" s="67">
        <v>20000</v>
      </c>
      <c r="I47" s="67">
        <v>20000</v>
      </c>
      <c r="J47" s="67">
        <v>11781.05</v>
      </c>
      <c r="K47" s="67">
        <f t="shared" si="5"/>
        <v>105.67783869509368</v>
      </c>
      <c r="L47" s="67">
        <f t="shared" si="6"/>
        <v>58.905250000000002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2215.4699999999998</v>
      </c>
      <c r="H48" s="67">
        <v>7000</v>
      </c>
      <c r="I48" s="67">
        <v>7000</v>
      </c>
      <c r="J48" s="67">
        <v>732.86</v>
      </c>
      <c r="K48" s="67">
        <f t="shared" si="5"/>
        <v>33.079211183180092</v>
      </c>
      <c r="L48" s="67">
        <f t="shared" si="6"/>
        <v>10.469428571428571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110.5</v>
      </c>
      <c r="H49" s="67">
        <v>2000</v>
      </c>
      <c r="I49" s="67">
        <v>2000</v>
      </c>
      <c r="J49" s="67">
        <v>912.48</v>
      </c>
      <c r="K49" s="67">
        <f t="shared" si="5"/>
        <v>825.77375565610862</v>
      </c>
      <c r="L49" s="67">
        <f t="shared" si="6"/>
        <v>45.624000000000002</v>
      </c>
    </row>
    <row r="50" spans="2:12" x14ac:dyDescent="0.25">
      <c r="B50" s="66"/>
      <c r="C50" s="66"/>
      <c r="D50" s="66" t="s">
        <v>117</v>
      </c>
      <c r="E50" s="66"/>
      <c r="F50" s="66" t="s">
        <v>118</v>
      </c>
      <c r="G50" s="66">
        <f>G51+G52+G53+G54+G55+G56+G57+G58+G59</f>
        <v>583360.13</v>
      </c>
      <c r="H50" s="66">
        <f>H51+H52+H53+H54+H55+H56+H57+H58+H59</f>
        <v>894500</v>
      </c>
      <c r="I50" s="66">
        <f>I51+I52+I53+I54+I55+I56+I57+I58+I59</f>
        <v>894500</v>
      </c>
      <c r="J50" s="66">
        <f>J51+J52+J53+J54+J55+J56+J57+J58+J59</f>
        <v>659032.21</v>
      </c>
      <c r="K50" s="66">
        <f t="shared" si="5"/>
        <v>112.97176068580484</v>
      </c>
      <c r="L50" s="66">
        <f t="shared" si="6"/>
        <v>73.676043599776406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205558.06</v>
      </c>
      <c r="H51" s="67">
        <v>350000</v>
      </c>
      <c r="I51" s="67">
        <v>350000</v>
      </c>
      <c r="J51" s="67">
        <v>227207.65</v>
      </c>
      <c r="K51" s="67">
        <f t="shared" si="5"/>
        <v>110.5321046520871</v>
      </c>
      <c r="L51" s="67">
        <f t="shared" si="6"/>
        <v>64.916471428571427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5498.43</v>
      </c>
      <c r="H52" s="67">
        <v>8100</v>
      </c>
      <c r="I52" s="67">
        <v>8100</v>
      </c>
      <c r="J52" s="67">
        <v>2097.59</v>
      </c>
      <c r="K52" s="67">
        <f t="shared" si="5"/>
        <v>38.148889773990028</v>
      </c>
      <c r="L52" s="67">
        <f t="shared" si="6"/>
        <v>25.896172839506171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738.85</v>
      </c>
      <c r="H53" s="67">
        <v>2000</v>
      </c>
      <c r="I53" s="67">
        <v>2000</v>
      </c>
      <c r="J53" s="67">
        <v>1031.71</v>
      </c>
      <c r="K53" s="67">
        <f t="shared" si="5"/>
        <v>139.63727414224809</v>
      </c>
      <c r="L53" s="67">
        <f t="shared" si="6"/>
        <v>51.585500000000003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2052.16</v>
      </c>
      <c r="H54" s="67">
        <v>8000</v>
      </c>
      <c r="I54" s="67">
        <v>8000</v>
      </c>
      <c r="J54" s="67">
        <v>2655.83</v>
      </c>
      <c r="K54" s="67">
        <f t="shared" si="5"/>
        <v>129.41632231404961</v>
      </c>
      <c r="L54" s="67">
        <f t="shared" si="6"/>
        <v>33.197875000000003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5830.11</v>
      </c>
      <c r="H55" s="67">
        <v>14500</v>
      </c>
      <c r="I55" s="67">
        <v>14500</v>
      </c>
      <c r="J55" s="67">
        <v>5807.64</v>
      </c>
      <c r="K55" s="67">
        <f t="shared" si="5"/>
        <v>99.614587031805584</v>
      </c>
      <c r="L55" s="67">
        <f t="shared" si="6"/>
        <v>40.052689655172415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100</v>
      </c>
      <c r="H56" s="67">
        <v>14000</v>
      </c>
      <c r="I56" s="67">
        <v>14000</v>
      </c>
      <c r="J56" s="67">
        <v>2250</v>
      </c>
      <c r="K56" s="67">
        <f t="shared" si="5"/>
        <v>2250</v>
      </c>
      <c r="L56" s="67">
        <f t="shared" si="6"/>
        <v>16.071428571428573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354500.27</v>
      </c>
      <c r="H57" s="67">
        <v>477400</v>
      </c>
      <c r="I57" s="67">
        <v>477400</v>
      </c>
      <c r="J57" s="67">
        <v>408497.98</v>
      </c>
      <c r="K57" s="67">
        <f t="shared" si="5"/>
        <v>115.23206456232036</v>
      </c>
      <c r="L57" s="67">
        <f t="shared" si="6"/>
        <v>85.567235023041476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480.94</v>
      </c>
      <c r="H58" s="67">
        <v>800</v>
      </c>
      <c r="I58" s="67">
        <v>800</v>
      </c>
      <c r="J58" s="67">
        <v>465.3</v>
      </c>
      <c r="K58" s="67">
        <f t="shared" si="5"/>
        <v>96.748035097933212</v>
      </c>
      <c r="L58" s="67">
        <f t="shared" si="6"/>
        <v>58.162500000000001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8601.31</v>
      </c>
      <c r="H59" s="67">
        <v>19700</v>
      </c>
      <c r="I59" s="67">
        <v>19700</v>
      </c>
      <c r="J59" s="67">
        <v>9018.51</v>
      </c>
      <c r="K59" s="67">
        <f t="shared" si="5"/>
        <v>104.85042394704993</v>
      </c>
      <c r="L59" s="67">
        <f t="shared" si="6"/>
        <v>45.7792385786802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</f>
        <v>3423.14</v>
      </c>
      <c r="H60" s="66">
        <f>H61</f>
        <v>8400</v>
      </c>
      <c r="I60" s="66">
        <f>I61</f>
        <v>8400</v>
      </c>
      <c r="J60" s="66">
        <f>J61</f>
        <v>2662.84</v>
      </c>
      <c r="K60" s="66">
        <f t="shared" si="5"/>
        <v>77.789398038058621</v>
      </c>
      <c r="L60" s="66">
        <f t="shared" si="6"/>
        <v>31.700476190476191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3423.14</v>
      </c>
      <c r="H61" s="67">
        <v>8400</v>
      </c>
      <c r="I61" s="67">
        <v>8400</v>
      </c>
      <c r="J61" s="67">
        <v>2662.84</v>
      </c>
      <c r="K61" s="67">
        <f t="shared" ref="K61:K92" si="7">(J61*100)/G61</f>
        <v>77.789398038058621</v>
      </c>
      <c r="L61" s="67">
        <f t="shared" ref="L61:L81" si="8">(J61*100)/I61</f>
        <v>31.700476190476191</v>
      </c>
    </row>
    <row r="62" spans="2:12" x14ac:dyDescent="0.25">
      <c r="B62" s="66"/>
      <c r="C62" s="66"/>
      <c r="D62" s="66" t="s">
        <v>141</v>
      </c>
      <c r="E62" s="66"/>
      <c r="F62" s="66" t="s">
        <v>142</v>
      </c>
      <c r="G62" s="66">
        <f>G63+G64+G65+G66+G67</f>
        <v>5488.15</v>
      </c>
      <c r="H62" s="66">
        <f>H63+H64+H65+H66+H67</f>
        <v>16100</v>
      </c>
      <c r="I62" s="66">
        <f>I63+I64+I65+I66+I67</f>
        <v>16100</v>
      </c>
      <c r="J62" s="66">
        <f>J63+J64+J65+J66+J67</f>
        <v>4050.5499999999997</v>
      </c>
      <c r="K62" s="66">
        <f t="shared" si="7"/>
        <v>73.805380683837001</v>
      </c>
      <c r="L62" s="66">
        <f t="shared" si="8"/>
        <v>25.158695652173915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2771.41</v>
      </c>
      <c r="H63" s="67">
        <v>5500</v>
      </c>
      <c r="I63" s="67">
        <v>5500</v>
      </c>
      <c r="J63" s="67">
        <v>989.78</v>
      </c>
      <c r="K63" s="67">
        <f t="shared" si="7"/>
        <v>35.71395066049412</v>
      </c>
      <c r="L63" s="67">
        <f t="shared" si="8"/>
        <v>17.995999999999999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2526.7399999999998</v>
      </c>
      <c r="H64" s="67">
        <v>2600</v>
      </c>
      <c r="I64" s="67">
        <v>2600</v>
      </c>
      <c r="J64" s="67">
        <v>2619.63</v>
      </c>
      <c r="K64" s="67">
        <f t="shared" si="7"/>
        <v>103.6762785248977</v>
      </c>
      <c r="L64" s="67">
        <f t="shared" si="8"/>
        <v>100.755</v>
      </c>
    </row>
    <row r="65" spans="2:12" x14ac:dyDescent="0.25">
      <c r="B65" s="67"/>
      <c r="C65" s="67"/>
      <c r="D65" s="67"/>
      <c r="E65" s="67" t="s">
        <v>147</v>
      </c>
      <c r="F65" s="67" t="s">
        <v>148</v>
      </c>
      <c r="G65" s="67">
        <v>0</v>
      </c>
      <c r="H65" s="67">
        <v>3000</v>
      </c>
      <c r="I65" s="67">
        <v>3000</v>
      </c>
      <c r="J65" s="67">
        <v>82.14</v>
      </c>
      <c r="K65" s="67" t="e">
        <f t="shared" si="7"/>
        <v>#DIV/0!</v>
      </c>
      <c r="L65" s="67">
        <f t="shared" si="8"/>
        <v>2.738</v>
      </c>
    </row>
    <row r="66" spans="2:12" x14ac:dyDescent="0.25">
      <c r="B66" s="67"/>
      <c r="C66" s="67"/>
      <c r="D66" s="67"/>
      <c r="E66" s="67" t="s">
        <v>149</v>
      </c>
      <c r="F66" s="67" t="s">
        <v>150</v>
      </c>
      <c r="G66" s="67">
        <v>0</v>
      </c>
      <c r="H66" s="67">
        <v>3000</v>
      </c>
      <c r="I66" s="67">
        <v>3000</v>
      </c>
      <c r="J66" s="67">
        <v>0</v>
      </c>
      <c r="K66" s="67" t="e">
        <f t="shared" si="7"/>
        <v>#DIV/0!</v>
      </c>
      <c r="L66" s="67">
        <f t="shared" si="8"/>
        <v>0</v>
      </c>
    </row>
    <row r="67" spans="2:12" x14ac:dyDescent="0.25">
      <c r="B67" s="67"/>
      <c r="C67" s="67"/>
      <c r="D67" s="67"/>
      <c r="E67" s="67" t="s">
        <v>151</v>
      </c>
      <c r="F67" s="67" t="s">
        <v>142</v>
      </c>
      <c r="G67" s="67">
        <v>190</v>
      </c>
      <c r="H67" s="67">
        <v>2000</v>
      </c>
      <c r="I67" s="67">
        <v>2000</v>
      </c>
      <c r="J67" s="67">
        <v>359</v>
      </c>
      <c r="K67" s="67">
        <f t="shared" si="7"/>
        <v>188.94736842105263</v>
      </c>
      <c r="L67" s="67">
        <f t="shared" si="8"/>
        <v>17.95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G69+G71</f>
        <v>2539.0100000000002</v>
      </c>
      <c r="H68" s="66">
        <f>H69+H71</f>
        <v>7100</v>
      </c>
      <c r="I68" s="66">
        <f>I69+I71</f>
        <v>7100</v>
      </c>
      <c r="J68" s="66">
        <f>J69+J71</f>
        <v>3458.4300000000003</v>
      </c>
      <c r="K68" s="66">
        <f t="shared" si="7"/>
        <v>136.21175182453001</v>
      </c>
      <c r="L68" s="66">
        <f t="shared" si="8"/>
        <v>48.710281690140846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</f>
        <v>539.01</v>
      </c>
      <c r="H69" s="66">
        <f>H70</f>
        <v>3000</v>
      </c>
      <c r="I69" s="66">
        <f>I70</f>
        <v>3000</v>
      </c>
      <c r="J69" s="66">
        <f>J70</f>
        <v>1598.22</v>
      </c>
      <c r="K69" s="66">
        <f t="shared" si="7"/>
        <v>296.51026882618135</v>
      </c>
      <c r="L69" s="66">
        <f t="shared" si="8"/>
        <v>53.274000000000001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539.01</v>
      </c>
      <c r="H70" s="67">
        <v>3000</v>
      </c>
      <c r="I70" s="67">
        <v>3000</v>
      </c>
      <c r="J70" s="67">
        <v>1598.22</v>
      </c>
      <c r="K70" s="67">
        <f t="shared" si="7"/>
        <v>296.51026882618135</v>
      </c>
      <c r="L70" s="67">
        <f t="shared" si="8"/>
        <v>53.274000000000001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G72+G73</f>
        <v>2000</v>
      </c>
      <c r="H71" s="66">
        <f>H72+H73</f>
        <v>4100</v>
      </c>
      <c r="I71" s="66">
        <f>I72+I73</f>
        <v>4100</v>
      </c>
      <c r="J71" s="66">
        <f>J72+J73</f>
        <v>1860.21</v>
      </c>
      <c r="K71" s="66">
        <f t="shared" si="7"/>
        <v>93.010499999999993</v>
      </c>
      <c r="L71" s="66">
        <f t="shared" si="8"/>
        <v>45.370975609756094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2000</v>
      </c>
      <c r="H72" s="67">
        <v>4000</v>
      </c>
      <c r="I72" s="67">
        <v>4000</v>
      </c>
      <c r="J72" s="67">
        <v>1850</v>
      </c>
      <c r="K72" s="67">
        <f t="shared" si="7"/>
        <v>92.5</v>
      </c>
      <c r="L72" s="67">
        <f t="shared" si="8"/>
        <v>46.25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0</v>
      </c>
      <c r="H73" s="67">
        <v>100</v>
      </c>
      <c r="I73" s="67">
        <v>100</v>
      </c>
      <c r="J73" s="67">
        <v>10.210000000000001</v>
      </c>
      <c r="K73" s="67" t="e">
        <f t="shared" si="7"/>
        <v>#DIV/0!</v>
      </c>
      <c r="L73" s="67">
        <f t="shared" si="8"/>
        <v>10.210000000000001</v>
      </c>
    </row>
    <row r="74" spans="2:12" x14ac:dyDescent="0.25">
      <c r="B74" s="66" t="s">
        <v>164</v>
      </c>
      <c r="C74" s="66"/>
      <c r="D74" s="66"/>
      <c r="E74" s="66"/>
      <c r="F74" s="66" t="s">
        <v>165</v>
      </c>
      <c r="G74" s="66">
        <f>G75</f>
        <v>3010.3</v>
      </c>
      <c r="H74" s="66">
        <f>H75</f>
        <v>31900</v>
      </c>
      <c r="I74" s="66">
        <f>I75</f>
        <v>31900</v>
      </c>
      <c r="J74" s="66">
        <f>J75</f>
        <v>7791.81</v>
      </c>
      <c r="K74" s="66">
        <f t="shared" si="7"/>
        <v>258.83832176195062</v>
      </c>
      <c r="L74" s="66">
        <f t="shared" si="8"/>
        <v>24.425736677115989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>G76+G80</f>
        <v>3010.3</v>
      </c>
      <c r="H75" s="66">
        <f>H76+H80</f>
        <v>31900</v>
      </c>
      <c r="I75" s="66">
        <f>I76+I80</f>
        <v>31900</v>
      </c>
      <c r="J75" s="66">
        <f>J76+J80</f>
        <v>7791.81</v>
      </c>
      <c r="K75" s="66">
        <f t="shared" si="7"/>
        <v>258.83832176195062</v>
      </c>
      <c r="L75" s="66">
        <f t="shared" si="8"/>
        <v>24.425736677115989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>G77+G78+G79</f>
        <v>0</v>
      </c>
      <c r="H76" s="66">
        <f>H77+H78+H79</f>
        <v>18450</v>
      </c>
      <c r="I76" s="66">
        <f>I77+I78+I79</f>
        <v>18450</v>
      </c>
      <c r="J76" s="66">
        <f>J77+J78+J79</f>
        <v>787.5</v>
      </c>
      <c r="K76" s="66" t="e">
        <f t="shared" si="7"/>
        <v>#DIV/0!</v>
      </c>
      <c r="L76" s="66">
        <f t="shared" si="8"/>
        <v>4.2682926829268295</v>
      </c>
    </row>
    <row r="77" spans="2:12" x14ac:dyDescent="0.25">
      <c r="B77" s="67"/>
      <c r="C77" s="67"/>
      <c r="D77" s="67"/>
      <c r="E77" s="67" t="s">
        <v>170</v>
      </c>
      <c r="F77" s="67" t="s">
        <v>171</v>
      </c>
      <c r="G77" s="67">
        <v>0</v>
      </c>
      <c r="H77" s="67">
        <v>15000</v>
      </c>
      <c r="I77" s="67">
        <v>15000</v>
      </c>
      <c r="J77" s="67">
        <v>342.5</v>
      </c>
      <c r="K77" s="67" t="e">
        <f t="shared" si="7"/>
        <v>#DIV/0!</v>
      </c>
      <c r="L77" s="67">
        <f t="shared" si="8"/>
        <v>2.2833333333333332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0</v>
      </c>
      <c r="H78" s="67">
        <v>2450</v>
      </c>
      <c r="I78" s="67">
        <v>2450</v>
      </c>
      <c r="J78" s="67">
        <v>0</v>
      </c>
      <c r="K78" s="67" t="e">
        <f t="shared" si="7"/>
        <v>#DIV/0!</v>
      </c>
      <c r="L78" s="67">
        <f t="shared" si="8"/>
        <v>0</v>
      </c>
    </row>
    <row r="79" spans="2:12" x14ac:dyDescent="0.25">
      <c r="B79" s="67"/>
      <c r="C79" s="67"/>
      <c r="D79" s="67"/>
      <c r="E79" s="67" t="s">
        <v>174</v>
      </c>
      <c r="F79" s="67" t="s">
        <v>175</v>
      </c>
      <c r="G79" s="67">
        <v>0</v>
      </c>
      <c r="H79" s="67">
        <v>1000</v>
      </c>
      <c r="I79" s="67">
        <v>1000</v>
      </c>
      <c r="J79" s="67">
        <v>445</v>
      </c>
      <c r="K79" s="67" t="e">
        <f t="shared" si="7"/>
        <v>#DIV/0!</v>
      </c>
      <c r="L79" s="67">
        <f t="shared" si="8"/>
        <v>44.5</v>
      </c>
    </row>
    <row r="80" spans="2:12" x14ac:dyDescent="0.25">
      <c r="B80" s="66"/>
      <c r="C80" s="66"/>
      <c r="D80" s="66" t="s">
        <v>176</v>
      </c>
      <c r="E80" s="66"/>
      <c r="F80" s="66" t="s">
        <v>177</v>
      </c>
      <c r="G80" s="66">
        <f>G81</f>
        <v>3010.3</v>
      </c>
      <c r="H80" s="66">
        <f>H81</f>
        <v>13450</v>
      </c>
      <c r="I80" s="66">
        <f>I81</f>
        <v>13450</v>
      </c>
      <c r="J80" s="66">
        <f>J81</f>
        <v>7004.31</v>
      </c>
      <c r="K80" s="66">
        <f t="shared" si="7"/>
        <v>232.67813839152242</v>
      </c>
      <c r="L80" s="66">
        <f t="shared" si="8"/>
        <v>52.076654275092935</v>
      </c>
    </row>
    <row r="81" spans="2:12" x14ac:dyDescent="0.25">
      <c r="B81" s="67"/>
      <c r="C81" s="67"/>
      <c r="D81" s="67"/>
      <c r="E81" s="67" t="s">
        <v>178</v>
      </c>
      <c r="F81" s="67" t="s">
        <v>179</v>
      </c>
      <c r="G81" s="67">
        <v>3010.3</v>
      </c>
      <c r="H81" s="67">
        <v>13450</v>
      </c>
      <c r="I81" s="67">
        <v>13450</v>
      </c>
      <c r="J81" s="67">
        <v>7004.31</v>
      </c>
      <c r="K81" s="67">
        <f t="shared" si="7"/>
        <v>232.67813839152242</v>
      </c>
      <c r="L81" s="67">
        <f t="shared" si="8"/>
        <v>52.076654275092935</v>
      </c>
    </row>
    <row r="82" spans="2:12" x14ac:dyDescent="0.25">
      <c r="B82" s="66"/>
      <c r="C82" s="67"/>
      <c r="D82" s="68"/>
      <c r="E82" s="69"/>
      <c r="F82" s="9"/>
      <c r="G82" s="66"/>
      <c r="H82" s="66"/>
      <c r="I82" s="66"/>
      <c r="J82" s="66"/>
      <c r="K82" s="71"/>
      <c r="L82" s="71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C7+C9+C11+C13</f>
        <v>2837811.55</v>
      </c>
      <c r="D6" s="72">
        <f>D7+D9+D11+D13</f>
        <v>6164530</v>
      </c>
      <c r="E6" s="72">
        <f>E7+E9+E11+E13</f>
        <v>6164530</v>
      </c>
      <c r="F6" s="72">
        <f>F7+F9+F11+F13</f>
        <v>3129825.34</v>
      </c>
      <c r="G6" s="73">
        <f t="shared" ref="G6:G21" si="0">(F6*100)/C6</f>
        <v>110.29010506353039</v>
      </c>
      <c r="H6" s="73">
        <f t="shared" ref="H6:H21" si="1">(F6*100)/E6</f>
        <v>50.771516076651423</v>
      </c>
    </row>
    <row r="7" spans="1:8" x14ac:dyDescent="0.25">
      <c r="A7"/>
      <c r="B7" s="9" t="s">
        <v>180</v>
      </c>
      <c r="C7" s="72">
        <f>C8</f>
        <v>2837445.51</v>
      </c>
      <c r="D7" s="72">
        <f>D8</f>
        <v>6158330</v>
      </c>
      <c r="E7" s="72">
        <f>E8</f>
        <v>6158330</v>
      </c>
      <c r="F7" s="72">
        <f>F8</f>
        <v>3129396.36</v>
      </c>
      <c r="G7" s="73">
        <f t="shared" si="0"/>
        <v>110.28921432926478</v>
      </c>
      <c r="H7" s="73">
        <f t="shared" si="1"/>
        <v>50.815665285881074</v>
      </c>
    </row>
    <row r="8" spans="1:8" x14ac:dyDescent="0.25">
      <c r="A8"/>
      <c r="B8" s="17" t="s">
        <v>181</v>
      </c>
      <c r="C8" s="74">
        <v>2837445.51</v>
      </c>
      <c r="D8" s="74">
        <v>6158330</v>
      </c>
      <c r="E8" s="74">
        <v>6158330</v>
      </c>
      <c r="F8" s="75">
        <v>3129396.36</v>
      </c>
      <c r="G8" s="71">
        <f t="shared" si="0"/>
        <v>110.28921432926478</v>
      </c>
      <c r="H8" s="71">
        <f t="shared" si="1"/>
        <v>50.815665285881074</v>
      </c>
    </row>
    <row r="9" spans="1:8" x14ac:dyDescent="0.25">
      <c r="A9"/>
      <c r="B9" s="9" t="s">
        <v>182</v>
      </c>
      <c r="C9" s="72">
        <f>C10</f>
        <v>365.29</v>
      </c>
      <c r="D9" s="72">
        <f>D10</f>
        <v>700</v>
      </c>
      <c r="E9" s="72">
        <f>E10</f>
        <v>700</v>
      </c>
      <c r="F9" s="72">
        <f>F10</f>
        <v>428.8</v>
      </c>
      <c r="G9" s="73">
        <f t="shared" si="0"/>
        <v>117.38618631772016</v>
      </c>
      <c r="H9" s="73">
        <f t="shared" si="1"/>
        <v>61.25714285714286</v>
      </c>
    </row>
    <row r="10" spans="1:8" x14ac:dyDescent="0.25">
      <c r="A10"/>
      <c r="B10" s="17" t="s">
        <v>183</v>
      </c>
      <c r="C10" s="74">
        <v>365.29</v>
      </c>
      <c r="D10" s="74">
        <v>700</v>
      </c>
      <c r="E10" s="74">
        <v>700</v>
      </c>
      <c r="F10" s="75">
        <v>428.8</v>
      </c>
      <c r="G10" s="71">
        <f t="shared" si="0"/>
        <v>117.38618631772016</v>
      </c>
      <c r="H10" s="71">
        <f t="shared" si="1"/>
        <v>61.25714285714286</v>
      </c>
    </row>
    <row r="11" spans="1:8" x14ac:dyDescent="0.25">
      <c r="A11"/>
      <c r="B11" s="9" t="s">
        <v>184</v>
      </c>
      <c r="C11" s="72">
        <f>C12</f>
        <v>0.75</v>
      </c>
      <c r="D11" s="72">
        <f>D12</f>
        <v>0</v>
      </c>
      <c r="E11" s="72">
        <f>E12</f>
        <v>0</v>
      </c>
      <c r="F11" s="72">
        <f>F12</f>
        <v>0.18</v>
      </c>
      <c r="G11" s="73">
        <f t="shared" si="0"/>
        <v>24</v>
      </c>
      <c r="H11" s="73" t="e">
        <f t="shared" si="1"/>
        <v>#DIV/0!</v>
      </c>
    </row>
    <row r="12" spans="1:8" x14ac:dyDescent="0.25">
      <c r="A12"/>
      <c r="B12" s="17" t="s">
        <v>185</v>
      </c>
      <c r="C12" s="74">
        <v>0.75</v>
      </c>
      <c r="D12" s="74">
        <v>0</v>
      </c>
      <c r="E12" s="74">
        <v>0</v>
      </c>
      <c r="F12" s="75">
        <v>0.18</v>
      </c>
      <c r="G12" s="71">
        <f t="shared" si="0"/>
        <v>24</v>
      </c>
      <c r="H12" s="71" t="e">
        <f t="shared" si="1"/>
        <v>#DIV/0!</v>
      </c>
    </row>
    <row r="13" spans="1:8" x14ac:dyDescent="0.25">
      <c r="A13"/>
      <c r="B13" s="9" t="s">
        <v>186</v>
      </c>
      <c r="C13" s="72">
        <f>C14</f>
        <v>0</v>
      </c>
      <c r="D13" s="72">
        <f>D14</f>
        <v>5500</v>
      </c>
      <c r="E13" s="72">
        <f>E14</f>
        <v>5500</v>
      </c>
      <c r="F13" s="72">
        <f>F14</f>
        <v>0</v>
      </c>
      <c r="G13" s="73" t="e">
        <f t="shared" si="0"/>
        <v>#DIV/0!</v>
      </c>
      <c r="H13" s="73">
        <f t="shared" si="1"/>
        <v>0</v>
      </c>
    </row>
    <row r="14" spans="1:8" x14ac:dyDescent="0.25">
      <c r="A14"/>
      <c r="B14" s="17" t="s">
        <v>187</v>
      </c>
      <c r="C14" s="74">
        <v>0</v>
      </c>
      <c r="D14" s="74">
        <v>5500</v>
      </c>
      <c r="E14" s="74">
        <v>5500</v>
      </c>
      <c r="F14" s="75">
        <v>0</v>
      </c>
      <c r="G14" s="71" t="e">
        <f t="shared" si="0"/>
        <v>#DIV/0!</v>
      </c>
      <c r="H14" s="71">
        <f t="shared" si="1"/>
        <v>0</v>
      </c>
    </row>
    <row r="15" spans="1:8" x14ac:dyDescent="0.25">
      <c r="B15" s="9" t="s">
        <v>32</v>
      </c>
      <c r="C15" s="76">
        <f>C16+C18+C20</f>
        <v>2840461.17</v>
      </c>
      <c r="D15" s="76">
        <f>D16+D18+D20</f>
        <v>6164530</v>
      </c>
      <c r="E15" s="76">
        <f>E16+E18+E20</f>
        <v>6164530</v>
      </c>
      <c r="F15" s="76">
        <f>F16+F18+F20</f>
        <v>3130702.53</v>
      </c>
      <c r="G15" s="73">
        <f t="shared" si="0"/>
        <v>110.21810694212024</v>
      </c>
      <c r="H15" s="73">
        <f t="shared" si="1"/>
        <v>50.785745709729696</v>
      </c>
    </row>
    <row r="16" spans="1:8" x14ac:dyDescent="0.25">
      <c r="A16"/>
      <c r="B16" s="9" t="s">
        <v>180</v>
      </c>
      <c r="C16" s="76">
        <f>C17</f>
        <v>2837445.51</v>
      </c>
      <c r="D16" s="76">
        <f>D17</f>
        <v>6158330</v>
      </c>
      <c r="E16" s="76">
        <f>E17</f>
        <v>6158330</v>
      </c>
      <c r="F16" s="76">
        <f>F17</f>
        <v>3129396.36</v>
      </c>
      <c r="G16" s="73">
        <f t="shared" si="0"/>
        <v>110.28921432926478</v>
      </c>
      <c r="H16" s="73">
        <f t="shared" si="1"/>
        <v>50.815665285881074</v>
      </c>
    </row>
    <row r="17" spans="1:8" x14ac:dyDescent="0.25">
      <c r="A17"/>
      <c r="B17" s="17" t="s">
        <v>181</v>
      </c>
      <c r="C17" s="74">
        <v>2837445.51</v>
      </c>
      <c r="D17" s="74">
        <v>6158330</v>
      </c>
      <c r="E17" s="77">
        <v>6158330</v>
      </c>
      <c r="F17" s="75">
        <v>3129396.36</v>
      </c>
      <c r="G17" s="71">
        <f t="shared" si="0"/>
        <v>110.28921432926478</v>
      </c>
      <c r="H17" s="71">
        <f t="shared" si="1"/>
        <v>50.815665285881074</v>
      </c>
    </row>
    <row r="18" spans="1:8" x14ac:dyDescent="0.25">
      <c r="A18"/>
      <c r="B18" s="9" t="s">
        <v>182</v>
      </c>
      <c r="C18" s="76">
        <f>C19</f>
        <v>0</v>
      </c>
      <c r="D18" s="76">
        <f>D19</f>
        <v>700</v>
      </c>
      <c r="E18" s="76">
        <f>E19</f>
        <v>700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183</v>
      </c>
      <c r="C19" s="74">
        <v>0</v>
      </c>
      <c r="D19" s="74">
        <v>700</v>
      </c>
      <c r="E19" s="77">
        <v>700</v>
      </c>
      <c r="F19" s="75">
        <v>0</v>
      </c>
      <c r="G19" s="71" t="e">
        <f t="shared" si="0"/>
        <v>#DIV/0!</v>
      </c>
      <c r="H19" s="71">
        <f t="shared" si="1"/>
        <v>0</v>
      </c>
    </row>
    <row r="20" spans="1:8" x14ac:dyDescent="0.25">
      <c r="A20"/>
      <c r="B20" s="9" t="s">
        <v>186</v>
      </c>
      <c r="C20" s="76">
        <f>C21</f>
        <v>3015.66</v>
      </c>
      <c r="D20" s="76">
        <f>D21</f>
        <v>5500</v>
      </c>
      <c r="E20" s="76">
        <f>E21</f>
        <v>5500</v>
      </c>
      <c r="F20" s="76">
        <f>F21</f>
        <v>1306.17</v>
      </c>
      <c r="G20" s="73">
        <f t="shared" si="0"/>
        <v>43.312906627404949</v>
      </c>
      <c r="H20" s="73">
        <f t="shared" si="1"/>
        <v>23.748545454545454</v>
      </c>
    </row>
    <row r="21" spans="1:8" x14ac:dyDescent="0.25">
      <c r="A21"/>
      <c r="B21" s="17" t="s">
        <v>187</v>
      </c>
      <c r="C21" s="74">
        <v>3015.66</v>
      </c>
      <c r="D21" s="74">
        <v>5500</v>
      </c>
      <c r="E21" s="77">
        <v>5500</v>
      </c>
      <c r="F21" s="75">
        <v>1306.17</v>
      </c>
      <c r="G21" s="71">
        <f t="shared" si="0"/>
        <v>43.312906627404949</v>
      </c>
      <c r="H21" s="71">
        <f t="shared" si="1"/>
        <v>23.748545454545454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2840461.17</v>
      </c>
      <c r="D6" s="76">
        <f t="shared" si="0"/>
        <v>6164530</v>
      </c>
      <c r="E6" s="76">
        <f t="shared" si="0"/>
        <v>6164530</v>
      </c>
      <c r="F6" s="76">
        <f t="shared" si="0"/>
        <v>3130702.53</v>
      </c>
      <c r="G6" s="71">
        <f>(F6*100)/C6</f>
        <v>110.21810694212024</v>
      </c>
      <c r="H6" s="71">
        <f>(F6*100)/E6</f>
        <v>50.785745709729696</v>
      </c>
    </row>
    <row r="7" spans="2:8" x14ac:dyDescent="0.25">
      <c r="B7" s="9" t="s">
        <v>188</v>
      </c>
      <c r="C7" s="76">
        <f t="shared" si="0"/>
        <v>2840461.17</v>
      </c>
      <c r="D7" s="76">
        <f t="shared" si="0"/>
        <v>6164530</v>
      </c>
      <c r="E7" s="76">
        <f t="shared" si="0"/>
        <v>6164530</v>
      </c>
      <c r="F7" s="76">
        <f t="shared" si="0"/>
        <v>3130702.53</v>
      </c>
      <c r="G7" s="71">
        <f>(F7*100)/C7</f>
        <v>110.21810694212024</v>
      </c>
      <c r="H7" s="71">
        <f>(F7*100)/E7</f>
        <v>50.785745709729696</v>
      </c>
    </row>
    <row r="8" spans="2:8" x14ac:dyDescent="0.25">
      <c r="B8" s="12" t="s">
        <v>189</v>
      </c>
      <c r="C8" s="74">
        <v>2840461.17</v>
      </c>
      <c r="D8" s="74">
        <v>6164530</v>
      </c>
      <c r="E8" s="74">
        <v>6164530</v>
      </c>
      <c r="F8" s="75">
        <v>3130702.53</v>
      </c>
      <c r="G8" s="71">
        <f>(F8*100)/C8</f>
        <v>110.21810694212024</v>
      </c>
      <c r="H8" s="71">
        <f>(F8*100)/E8</f>
        <v>50.785745709729696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3015.66</v>
      </c>
      <c r="D10" s="76">
        <f t="shared" si="0"/>
        <v>5500</v>
      </c>
      <c r="E10" s="76">
        <f t="shared" si="0"/>
        <v>5500</v>
      </c>
      <c r="F10" s="76">
        <f t="shared" si="0"/>
        <v>1306.17</v>
      </c>
      <c r="G10" s="70">
        <f>(F10*100)/C10</f>
        <v>43.312906627404949</v>
      </c>
      <c r="H10" s="70">
        <f>(F10*100)/E10</f>
        <v>23.748545454545454</v>
      </c>
    </row>
    <row r="11" spans="2:8" x14ac:dyDescent="0.25">
      <c r="B11" s="9" t="s">
        <v>186</v>
      </c>
      <c r="C11" s="76">
        <f t="shared" si="0"/>
        <v>3015.66</v>
      </c>
      <c r="D11" s="76">
        <f t="shared" si="0"/>
        <v>5500</v>
      </c>
      <c r="E11" s="76">
        <f t="shared" si="0"/>
        <v>5500</v>
      </c>
      <c r="F11" s="76">
        <f t="shared" si="0"/>
        <v>1306.17</v>
      </c>
      <c r="G11" s="70">
        <f>(F11*100)/C11</f>
        <v>43.312906627404949</v>
      </c>
      <c r="H11" s="70">
        <f>(F11*100)/E11</f>
        <v>23.748545454545454</v>
      </c>
    </row>
    <row r="12" spans="2:8" x14ac:dyDescent="0.25">
      <c r="B12" s="17" t="s">
        <v>187</v>
      </c>
      <c r="C12" s="74">
        <v>3015.66</v>
      </c>
      <c r="D12" s="74">
        <v>5500</v>
      </c>
      <c r="E12" s="77">
        <v>5500</v>
      </c>
      <c r="F12" s="75">
        <v>1306.17</v>
      </c>
      <c r="G12" s="71">
        <f>(F12*100)/C12</f>
        <v>43.312906627404949</v>
      </c>
      <c r="H12" s="71">
        <f>(F12*100)/E12</f>
        <v>23.748545454545454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2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190</v>
      </c>
      <c r="C1" s="40"/>
    </row>
    <row r="2" spans="1:6" ht="15" customHeight="1" x14ac:dyDescent="0.2">
      <c r="A2" s="42" t="s">
        <v>34</v>
      </c>
      <c r="B2" s="43" t="s">
        <v>191</v>
      </c>
      <c r="C2" s="40"/>
    </row>
    <row r="3" spans="1:6" s="40" customFormat="1" ht="43.5" customHeight="1" x14ac:dyDescent="0.2">
      <c r="A3" s="44" t="s">
        <v>35</v>
      </c>
      <c r="B3" s="38" t="s">
        <v>192</v>
      </c>
    </row>
    <row r="4" spans="1:6" s="40" customFormat="1" x14ac:dyDescent="0.2">
      <c r="A4" s="44" t="s">
        <v>36</v>
      </c>
      <c r="B4" s="45" t="s">
        <v>193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194</v>
      </c>
      <c r="B7" s="47"/>
      <c r="C7" s="78">
        <f>C13+C56+C105</f>
        <v>6158330</v>
      </c>
      <c r="D7" s="78">
        <f>D13+D56+D105</f>
        <v>6158330</v>
      </c>
      <c r="E7" s="78">
        <f>E13+E56+E105</f>
        <v>3129396.3600000003</v>
      </c>
      <c r="F7" s="78">
        <f>(E7*100)/D7</f>
        <v>50.815665285881074</v>
      </c>
    </row>
    <row r="8" spans="1:6" x14ac:dyDescent="0.2">
      <c r="A8" s="48" t="s">
        <v>80</v>
      </c>
      <c r="B8" s="47"/>
      <c r="C8" s="78">
        <f>C73+C77</f>
        <v>700</v>
      </c>
      <c r="D8" s="78">
        <f>D73+D77</f>
        <v>700</v>
      </c>
      <c r="E8" s="78">
        <f>E73+E77</f>
        <v>0</v>
      </c>
      <c r="F8" s="78">
        <f>(E8*100)/D8</f>
        <v>0</v>
      </c>
    </row>
    <row r="9" spans="1:6" x14ac:dyDescent="0.2">
      <c r="A9" s="48" t="s">
        <v>195</v>
      </c>
      <c r="B9" s="47"/>
      <c r="C9" s="78"/>
      <c r="D9" s="78"/>
      <c r="E9" s="78"/>
      <c r="F9" s="78" t="e">
        <f>(E9*100)/D9</f>
        <v>#DIV/0!</v>
      </c>
    </row>
    <row r="10" spans="1:6" x14ac:dyDescent="0.2">
      <c r="A10" s="48" t="s">
        <v>196</v>
      </c>
      <c r="B10" s="47"/>
      <c r="C10" s="78">
        <f>C91</f>
        <v>5500</v>
      </c>
      <c r="D10" s="78">
        <f>D91</f>
        <v>5500</v>
      </c>
      <c r="E10" s="78">
        <f>E91</f>
        <v>1306.17</v>
      </c>
      <c r="F10" s="78">
        <f>(E10*100)/D10</f>
        <v>23.748545454545454</v>
      </c>
    </row>
    <row r="11" spans="1:6" s="58" customFormat="1" x14ac:dyDescent="0.2"/>
    <row r="12" spans="1:6" ht="38.25" x14ac:dyDescent="0.2">
      <c r="A12" s="48" t="s">
        <v>197</v>
      </c>
      <c r="B12" s="48" t="s">
        <v>198</v>
      </c>
      <c r="C12" s="48" t="s">
        <v>43</v>
      </c>
      <c r="D12" s="48" t="s">
        <v>199</v>
      </c>
      <c r="E12" s="48" t="s">
        <v>200</v>
      </c>
      <c r="F12" s="48" t="s">
        <v>201</v>
      </c>
    </row>
    <row r="13" spans="1:6" x14ac:dyDescent="0.2">
      <c r="A13" s="50" t="s">
        <v>78</v>
      </c>
      <c r="B13" s="51" t="s">
        <v>79</v>
      </c>
      <c r="C13" s="81">
        <f>C14+C22+C50</f>
        <v>6126730</v>
      </c>
      <c r="D13" s="81">
        <f>D14+D22+D50</f>
        <v>6126730</v>
      </c>
      <c r="E13" s="81">
        <f>E14+E22+E50</f>
        <v>3121604.5500000003</v>
      </c>
      <c r="F13" s="82">
        <f>(E13*100)/D13</f>
        <v>50.950581305198696</v>
      </c>
    </row>
    <row r="14" spans="1:6" x14ac:dyDescent="0.2">
      <c r="A14" s="52" t="s">
        <v>80</v>
      </c>
      <c r="B14" s="53" t="s">
        <v>81</v>
      </c>
      <c r="C14" s="83">
        <f>C15+C18+C20</f>
        <v>5009630</v>
      </c>
      <c r="D14" s="83">
        <f>D15+D18+D20</f>
        <v>5009630</v>
      </c>
      <c r="E14" s="83">
        <f>E15+E18+E20</f>
        <v>2366899.2600000002</v>
      </c>
      <c r="F14" s="82">
        <f>(E14*100)/D14</f>
        <v>47.246987502071008</v>
      </c>
    </row>
    <row r="15" spans="1:6" x14ac:dyDescent="0.2">
      <c r="A15" s="54" t="s">
        <v>82</v>
      </c>
      <c r="B15" s="55" t="s">
        <v>83</v>
      </c>
      <c r="C15" s="84">
        <f>C16+C17</f>
        <v>4178223</v>
      </c>
      <c r="D15" s="84">
        <f>D16+D17</f>
        <v>4178223</v>
      </c>
      <c r="E15" s="84">
        <f>E16+E17</f>
        <v>1969679.24</v>
      </c>
      <c r="F15" s="84">
        <f>(E15*100)/D15</f>
        <v>47.14155371793224</v>
      </c>
    </row>
    <row r="16" spans="1:6" x14ac:dyDescent="0.2">
      <c r="A16" s="56" t="s">
        <v>84</v>
      </c>
      <c r="B16" s="57" t="s">
        <v>85</v>
      </c>
      <c r="C16" s="85">
        <v>4144583</v>
      </c>
      <c r="D16" s="85">
        <v>4144583</v>
      </c>
      <c r="E16" s="85">
        <v>1960476.5</v>
      </c>
      <c r="F16" s="85"/>
    </row>
    <row r="17" spans="1:6" x14ac:dyDescent="0.2">
      <c r="A17" s="56" t="s">
        <v>86</v>
      </c>
      <c r="B17" s="57" t="s">
        <v>87</v>
      </c>
      <c r="C17" s="85">
        <v>33640</v>
      </c>
      <c r="D17" s="85">
        <v>33640</v>
      </c>
      <c r="E17" s="85">
        <v>9202.74</v>
      </c>
      <c r="F17" s="85"/>
    </row>
    <row r="18" spans="1:6" x14ac:dyDescent="0.2">
      <c r="A18" s="54" t="s">
        <v>88</v>
      </c>
      <c r="B18" s="55" t="s">
        <v>89</v>
      </c>
      <c r="C18" s="84">
        <f>C19</f>
        <v>142000</v>
      </c>
      <c r="D18" s="84">
        <f>D19</f>
        <v>142000</v>
      </c>
      <c r="E18" s="84">
        <f>E19</f>
        <v>72228.86</v>
      </c>
      <c r="F18" s="84">
        <f>(E18*100)/D18</f>
        <v>50.865394366197187</v>
      </c>
    </row>
    <row r="19" spans="1:6" x14ac:dyDescent="0.2">
      <c r="A19" s="56" t="s">
        <v>90</v>
      </c>
      <c r="B19" s="57" t="s">
        <v>89</v>
      </c>
      <c r="C19" s="85">
        <v>142000</v>
      </c>
      <c r="D19" s="85">
        <v>142000</v>
      </c>
      <c r="E19" s="85">
        <v>72228.86</v>
      </c>
      <c r="F19" s="85"/>
    </row>
    <row r="20" spans="1:6" x14ac:dyDescent="0.2">
      <c r="A20" s="54" t="s">
        <v>91</v>
      </c>
      <c r="B20" s="55" t="s">
        <v>92</v>
      </c>
      <c r="C20" s="84">
        <f>C21</f>
        <v>689407</v>
      </c>
      <c r="D20" s="84">
        <f>D21</f>
        <v>689407</v>
      </c>
      <c r="E20" s="84">
        <f>E21</f>
        <v>324991.15999999997</v>
      </c>
      <c r="F20" s="84">
        <f>(E20*100)/D20</f>
        <v>47.140681774336493</v>
      </c>
    </row>
    <row r="21" spans="1:6" x14ac:dyDescent="0.2">
      <c r="A21" s="56" t="s">
        <v>93</v>
      </c>
      <c r="B21" s="57" t="s">
        <v>94</v>
      </c>
      <c r="C21" s="85">
        <v>689407</v>
      </c>
      <c r="D21" s="85">
        <v>689407</v>
      </c>
      <c r="E21" s="85">
        <v>324991.15999999997</v>
      </c>
      <c r="F21" s="85"/>
    </row>
    <row r="22" spans="1:6" x14ac:dyDescent="0.2">
      <c r="A22" s="52" t="s">
        <v>95</v>
      </c>
      <c r="B22" s="53" t="s">
        <v>96</v>
      </c>
      <c r="C22" s="83">
        <f>C23+C28+C33+C43+C45</f>
        <v>1110000</v>
      </c>
      <c r="D22" s="83">
        <f>D23+D28+D33+D43+D45</f>
        <v>1110000</v>
      </c>
      <c r="E22" s="83">
        <f>E23+E28+E33+E43+E45</f>
        <v>751246.86</v>
      </c>
      <c r="F22" s="82">
        <f>(E22*100)/D22</f>
        <v>67.679897297297302</v>
      </c>
    </row>
    <row r="23" spans="1:6" x14ac:dyDescent="0.2">
      <c r="A23" s="54" t="s">
        <v>97</v>
      </c>
      <c r="B23" s="55" t="s">
        <v>98</v>
      </c>
      <c r="C23" s="84">
        <f>C24+C25+C26+C27</f>
        <v>127500</v>
      </c>
      <c r="D23" s="84">
        <f>D24+D25+D26+D27</f>
        <v>127500</v>
      </c>
      <c r="E23" s="84">
        <f>E24+E25+E26+E27</f>
        <v>55929.5</v>
      </c>
      <c r="F23" s="84">
        <f>(E23*100)/D23</f>
        <v>43.866274509803922</v>
      </c>
    </row>
    <row r="24" spans="1:6" x14ac:dyDescent="0.2">
      <c r="A24" s="56" t="s">
        <v>99</v>
      </c>
      <c r="B24" s="57" t="s">
        <v>100</v>
      </c>
      <c r="C24" s="85">
        <v>14500</v>
      </c>
      <c r="D24" s="85">
        <v>14500</v>
      </c>
      <c r="E24" s="85">
        <v>6010</v>
      </c>
      <c r="F24" s="85"/>
    </row>
    <row r="25" spans="1:6" ht="25.5" x14ac:dyDescent="0.2">
      <c r="A25" s="56" t="s">
        <v>101</v>
      </c>
      <c r="B25" s="57" t="s">
        <v>102</v>
      </c>
      <c r="C25" s="85">
        <v>101000</v>
      </c>
      <c r="D25" s="85">
        <v>101000</v>
      </c>
      <c r="E25" s="85">
        <v>48028.17</v>
      </c>
      <c r="F25" s="85"/>
    </row>
    <row r="26" spans="1:6" x14ac:dyDescent="0.2">
      <c r="A26" s="56" t="s">
        <v>103</v>
      </c>
      <c r="B26" s="57" t="s">
        <v>104</v>
      </c>
      <c r="C26" s="85">
        <v>9000</v>
      </c>
      <c r="D26" s="85">
        <v>9000</v>
      </c>
      <c r="E26" s="85">
        <v>971.25</v>
      </c>
      <c r="F26" s="85"/>
    </row>
    <row r="27" spans="1:6" x14ac:dyDescent="0.2">
      <c r="A27" s="56" t="s">
        <v>105</v>
      </c>
      <c r="B27" s="57" t="s">
        <v>106</v>
      </c>
      <c r="C27" s="85">
        <v>3000</v>
      </c>
      <c r="D27" s="85">
        <v>3000</v>
      </c>
      <c r="E27" s="85">
        <v>920.08</v>
      </c>
      <c r="F27" s="85"/>
    </row>
    <row r="28" spans="1:6" x14ac:dyDescent="0.2">
      <c r="A28" s="54" t="s">
        <v>107</v>
      </c>
      <c r="B28" s="55" t="s">
        <v>108</v>
      </c>
      <c r="C28" s="84">
        <f>C29+C30+C31+C32</f>
        <v>69000</v>
      </c>
      <c r="D28" s="84">
        <f>D29+D30+D31+D32</f>
        <v>69000</v>
      </c>
      <c r="E28" s="84">
        <f>E29+E30+E31+E32</f>
        <v>30561.54</v>
      </c>
      <c r="F28" s="84">
        <f>(E28*100)/D28</f>
        <v>44.292086956521736</v>
      </c>
    </row>
    <row r="29" spans="1:6" x14ac:dyDescent="0.2">
      <c r="A29" s="56" t="s">
        <v>109</v>
      </c>
      <c r="B29" s="57" t="s">
        <v>110</v>
      </c>
      <c r="C29" s="85">
        <v>40000</v>
      </c>
      <c r="D29" s="85">
        <v>40000</v>
      </c>
      <c r="E29" s="85">
        <v>17135.150000000001</v>
      </c>
      <c r="F29" s="85"/>
    </row>
    <row r="30" spans="1:6" x14ac:dyDescent="0.2">
      <c r="A30" s="56" t="s">
        <v>111</v>
      </c>
      <c r="B30" s="57" t="s">
        <v>112</v>
      </c>
      <c r="C30" s="85">
        <v>20000</v>
      </c>
      <c r="D30" s="85">
        <v>20000</v>
      </c>
      <c r="E30" s="85">
        <v>11781.05</v>
      </c>
      <c r="F30" s="85"/>
    </row>
    <row r="31" spans="1:6" x14ac:dyDescent="0.2">
      <c r="A31" s="56" t="s">
        <v>113</v>
      </c>
      <c r="B31" s="57" t="s">
        <v>114</v>
      </c>
      <c r="C31" s="85">
        <v>7000</v>
      </c>
      <c r="D31" s="85">
        <v>7000</v>
      </c>
      <c r="E31" s="85">
        <v>732.86</v>
      </c>
      <c r="F31" s="85"/>
    </row>
    <row r="32" spans="1:6" x14ac:dyDescent="0.2">
      <c r="A32" s="56" t="s">
        <v>115</v>
      </c>
      <c r="B32" s="57" t="s">
        <v>116</v>
      </c>
      <c r="C32" s="85">
        <v>2000</v>
      </c>
      <c r="D32" s="85">
        <v>2000</v>
      </c>
      <c r="E32" s="85">
        <v>912.48</v>
      </c>
      <c r="F32" s="85"/>
    </row>
    <row r="33" spans="1:6" x14ac:dyDescent="0.2">
      <c r="A33" s="54" t="s">
        <v>117</v>
      </c>
      <c r="B33" s="55" t="s">
        <v>118</v>
      </c>
      <c r="C33" s="84">
        <f>C34+C35+C36+C37+C38+C39+C40+C41+C42</f>
        <v>894500</v>
      </c>
      <c r="D33" s="84">
        <f>D34+D35+D36+D37+D38+D39+D40+D41+D42</f>
        <v>894500</v>
      </c>
      <c r="E33" s="84">
        <f>E34+E35+E36+E37+E38+E39+E40+E41+E42</f>
        <v>659032.21</v>
      </c>
      <c r="F33" s="84">
        <f>(E33*100)/D33</f>
        <v>73.676043599776406</v>
      </c>
    </row>
    <row r="34" spans="1:6" x14ac:dyDescent="0.2">
      <c r="A34" s="56" t="s">
        <v>119</v>
      </c>
      <c r="B34" s="57" t="s">
        <v>120</v>
      </c>
      <c r="C34" s="85">
        <v>350000</v>
      </c>
      <c r="D34" s="85">
        <v>350000</v>
      </c>
      <c r="E34" s="85">
        <v>227207.65</v>
      </c>
      <c r="F34" s="85"/>
    </row>
    <row r="35" spans="1:6" x14ac:dyDescent="0.2">
      <c r="A35" s="56" t="s">
        <v>121</v>
      </c>
      <c r="B35" s="57" t="s">
        <v>122</v>
      </c>
      <c r="C35" s="85">
        <v>8100</v>
      </c>
      <c r="D35" s="85">
        <v>8100</v>
      </c>
      <c r="E35" s="85">
        <v>2097.59</v>
      </c>
      <c r="F35" s="85"/>
    </row>
    <row r="36" spans="1:6" x14ac:dyDescent="0.2">
      <c r="A36" s="56" t="s">
        <v>123</v>
      </c>
      <c r="B36" s="57" t="s">
        <v>124</v>
      </c>
      <c r="C36" s="85">
        <v>2000</v>
      </c>
      <c r="D36" s="85">
        <v>2000</v>
      </c>
      <c r="E36" s="85">
        <v>1031.71</v>
      </c>
      <c r="F36" s="85"/>
    </row>
    <row r="37" spans="1:6" x14ac:dyDescent="0.2">
      <c r="A37" s="56" t="s">
        <v>125</v>
      </c>
      <c r="B37" s="57" t="s">
        <v>126</v>
      </c>
      <c r="C37" s="85">
        <v>8000</v>
      </c>
      <c r="D37" s="85">
        <v>8000</v>
      </c>
      <c r="E37" s="85">
        <v>2655.83</v>
      </c>
      <c r="F37" s="85"/>
    </row>
    <row r="38" spans="1:6" x14ac:dyDescent="0.2">
      <c r="A38" s="56" t="s">
        <v>127</v>
      </c>
      <c r="B38" s="57" t="s">
        <v>128</v>
      </c>
      <c r="C38" s="85">
        <v>14500</v>
      </c>
      <c r="D38" s="85">
        <v>14500</v>
      </c>
      <c r="E38" s="85">
        <v>5807.64</v>
      </c>
      <c r="F38" s="85"/>
    </row>
    <row r="39" spans="1:6" x14ac:dyDescent="0.2">
      <c r="A39" s="56" t="s">
        <v>129</v>
      </c>
      <c r="B39" s="57" t="s">
        <v>130</v>
      </c>
      <c r="C39" s="85">
        <v>14000</v>
      </c>
      <c r="D39" s="85">
        <v>14000</v>
      </c>
      <c r="E39" s="85">
        <v>2250</v>
      </c>
      <c r="F39" s="85"/>
    </row>
    <row r="40" spans="1:6" x14ac:dyDescent="0.2">
      <c r="A40" s="56" t="s">
        <v>131</v>
      </c>
      <c r="B40" s="57" t="s">
        <v>132</v>
      </c>
      <c r="C40" s="85">
        <v>477400</v>
      </c>
      <c r="D40" s="85">
        <v>477400</v>
      </c>
      <c r="E40" s="85">
        <v>408497.98</v>
      </c>
      <c r="F40" s="85"/>
    </row>
    <row r="41" spans="1:6" x14ac:dyDescent="0.2">
      <c r="A41" s="56" t="s">
        <v>133</v>
      </c>
      <c r="B41" s="57" t="s">
        <v>134</v>
      </c>
      <c r="C41" s="85">
        <v>800</v>
      </c>
      <c r="D41" s="85">
        <v>800</v>
      </c>
      <c r="E41" s="85">
        <v>465.3</v>
      </c>
      <c r="F41" s="85"/>
    </row>
    <row r="42" spans="1:6" x14ac:dyDescent="0.2">
      <c r="A42" s="56" t="s">
        <v>135</v>
      </c>
      <c r="B42" s="57" t="s">
        <v>136</v>
      </c>
      <c r="C42" s="85">
        <v>19700</v>
      </c>
      <c r="D42" s="85">
        <v>19700</v>
      </c>
      <c r="E42" s="85">
        <v>9018.51</v>
      </c>
      <c r="F42" s="85"/>
    </row>
    <row r="43" spans="1:6" x14ac:dyDescent="0.2">
      <c r="A43" s="54" t="s">
        <v>137</v>
      </c>
      <c r="B43" s="55" t="s">
        <v>138</v>
      </c>
      <c r="C43" s="84">
        <f>C44</f>
        <v>8400</v>
      </c>
      <c r="D43" s="84">
        <f>D44</f>
        <v>8400</v>
      </c>
      <c r="E43" s="84">
        <f>E44</f>
        <v>2662.84</v>
      </c>
      <c r="F43" s="84">
        <f>(E43*100)/D43</f>
        <v>31.700476190476191</v>
      </c>
    </row>
    <row r="44" spans="1:6" ht="25.5" x14ac:dyDescent="0.2">
      <c r="A44" s="56" t="s">
        <v>139</v>
      </c>
      <c r="B44" s="57" t="s">
        <v>140</v>
      </c>
      <c r="C44" s="85">
        <v>8400</v>
      </c>
      <c r="D44" s="85">
        <v>8400</v>
      </c>
      <c r="E44" s="85">
        <v>2662.84</v>
      </c>
      <c r="F44" s="85"/>
    </row>
    <row r="45" spans="1:6" x14ac:dyDescent="0.2">
      <c r="A45" s="54" t="s">
        <v>141</v>
      </c>
      <c r="B45" s="55" t="s">
        <v>142</v>
      </c>
      <c r="C45" s="84">
        <f>C46+C47+C48+C49</f>
        <v>10600</v>
      </c>
      <c r="D45" s="84">
        <f>D46+D47+D48+D49</f>
        <v>10600</v>
      </c>
      <c r="E45" s="84">
        <f>E46+E47+E48+E49</f>
        <v>3060.77</v>
      </c>
      <c r="F45" s="84">
        <f>(E45*100)/D45</f>
        <v>28.875188679245284</v>
      </c>
    </row>
    <row r="46" spans="1:6" x14ac:dyDescent="0.2">
      <c r="A46" s="56" t="s">
        <v>145</v>
      </c>
      <c r="B46" s="57" t="s">
        <v>146</v>
      </c>
      <c r="C46" s="85">
        <v>2600</v>
      </c>
      <c r="D46" s="85">
        <v>2600</v>
      </c>
      <c r="E46" s="85">
        <v>2619.63</v>
      </c>
      <c r="F46" s="85"/>
    </row>
    <row r="47" spans="1:6" x14ac:dyDescent="0.2">
      <c r="A47" s="56" t="s">
        <v>147</v>
      </c>
      <c r="B47" s="57" t="s">
        <v>148</v>
      </c>
      <c r="C47" s="85">
        <v>3000</v>
      </c>
      <c r="D47" s="85">
        <v>3000</v>
      </c>
      <c r="E47" s="85">
        <v>82.14</v>
      </c>
      <c r="F47" s="85"/>
    </row>
    <row r="48" spans="1:6" x14ac:dyDescent="0.2">
      <c r="A48" s="56" t="s">
        <v>149</v>
      </c>
      <c r="B48" s="57" t="s">
        <v>150</v>
      </c>
      <c r="C48" s="85">
        <v>3000</v>
      </c>
      <c r="D48" s="85">
        <v>3000</v>
      </c>
      <c r="E48" s="85">
        <v>0</v>
      </c>
      <c r="F48" s="85"/>
    </row>
    <row r="49" spans="1:6" x14ac:dyDescent="0.2">
      <c r="A49" s="56" t="s">
        <v>151</v>
      </c>
      <c r="B49" s="57" t="s">
        <v>142</v>
      </c>
      <c r="C49" s="85">
        <v>2000</v>
      </c>
      <c r="D49" s="85">
        <v>2000</v>
      </c>
      <c r="E49" s="85">
        <v>359</v>
      </c>
      <c r="F49" s="85"/>
    </row>
    <row r="50" spans="1:6" x14ac:dyDescent="0.2">
      <c r="A50" s="52" t="s">
        <v>152</v>
      </c>
      <c r="B50" s="53" t="s">
        <v>153</v>
      </c>
      <c r="C50" s="83">
        <f>C51+C53</f>
        <v>7100</v>
      </c>
      <c r="D50" s="83">
        <f>D51+D53</f>
        <v>7100</v>
      </c>
      <c r="E50" s="83">
        <f>E51+E53</f>
        <v>3458.4300000000003</v>
      </c>
      <c r="F50" s="82">
        <f>(E50*100)/D50</f>
        <v>48.710281690140846</v>
      </c>
    </row>
    <row r="51" spans="1:6" x14ac:dyDescent="0.2">
      <c r="A51" s="54" t="s">
        <v>154</v>
      </c>
      <c r="B51" s="55" t="s">
        <v>155</v>
      </c>
      <c r="C51" s="84">
        <f>C52</f>
        <v>3000</v>
      </c>
      <c r="D51" s="84">
        <f>D52</f>
        <v>3000</v>
      </c>
      <c r="E51" s="84">
        <f>E52</f>
        <v>1598.22</v>
      </c>
      <c r="F51" s="84">
        <f>(E51*100)/D51</f>
        <v>53.274000000000001</v>
      </c>
    </row>
    <row r="52" spans="1:6" ht="25.5" x14ac:dyDescent="0.2">
      <c r="A52" s="56" t="s">
        <v>156</v>
      </c>
      <c r="B52" s="57" t="s">
        <v>157</v>
      </c>
      <c r="C52" s="85">
        <v>3000</v>
      </c>
      <c r="D52" s="85">
        <v>3000</v>
      </c>
      <c r="E52" s="85">
        <v>1598.22</v>
      </c>
      <c r="F52" s="85"/>
    </row>
    <row r="53" spans="1:6" x14ac:dyDescent="0.2">
      <c r="A53" s="54" t="s">
        <v>158</v>
      </c>
      <c r="B53" s="55" t="s">
        <v>159</v>
      </c>
      <c r="C53" s="84">
        <f>C54+C55</f>
        <v>4100</v>
      </c>
      <c r="D53" s="84">
        <f>D54+D55</f>
        <v>4100</v>
      </c>
      <c r="E53" s="84">
        <f>E54+E55</f>
        <v>1860.21</v>
      </c>
      <c r="F53" s="84">
        <f>(E53*100)/D53</f>
        <v>45.370975609756094</v>
      </c>
    </row>
    <row r="54" spans="1:6" x14ac:dyDescent="0.2">
      <c r="A54" s="56" t="s">
        <v>160</v>
      </c>
      <c r="B54" s="57" t="s">
        <v>161</v>
      </c>
      <c r="C54" s="85">
        <v>4000</v>
      </c>
      <c r="D54" s="85">
        <v>4000</v>
      </c>
      <c r="E54" s="85">
        <v>1850</v>
      </c>
      <c r="F54" s="85"/>
    </row>
    <row r="55" spans="1:6" x14ac:dyDescent="0.2">
      <c r="A55" s="56" t="s">
        <v>162</v>
      </c>
      <c r="B55" s="57" t="s">
        <v>163</v>
      </c>
      <c r="C55" s="85">
        <v>100</v>
      </c>
      <c r="D55" s="85">
        <v>100</v>
      </c>
      <c r="E55" s="85">
        <v>10.210000000000001</v>
      </c>
      <c r="F55" s="85"/>
    </row>
    <row r="56" spans="1:6" x14ac:dyDescent="0.2">
      <c r="A56" s="50" t="s">
        <v>164</v>
      </c>
      <c r="B56" s="51" t="s">
        <v>165</v>
      </c>
      <c r="C56" s="81">
        <f>C57+C64</f>
        <v>31600</v>
      </c>
      <c r="D56" s="81">
        <f>D57+D64</f>
        <v>31600</v>
      </c>
      <c r="E56" s="81">
        <f>E57+E64</f>
        <v>7791.81</v>
      </c>
      <c r="F56" s="82">
        <f>(E56*100)/D56</f>
        <v>24.657626582278482</v>
      </c>
    </row>
    <row r="57" spans="1:6" x14ac:dyDescent="0.2">
      <c r="A57" s="52" t="s">
        <v>166</v>
      </c>
      <c r="B57" s="53" t="s">
        <v>167</v>
      </c>
      <c r="C57" s="83">
        <f>C58+C62</f>
        <v>31600</v>
      </c>
      <c r="D57" s="83">
        <f>D58+D62</f>
        <v>31600</v>
      </c>
      <c r="E57" s="83">
        <f>E58+E62</f>
        <v>7791.81</v>
      </c>
      <c r="F57" s="82">
        <f>(E57*100)/D57</f>
        <v>24.657626582278482</v>
      </c>
    </row>
    <row r="58" spans="1:6" x14ac:dyDescent="0.2">
      <c r="A58" s="54" t="s">
        <v>168</v>
      </c>
      <c r="B58" s="55" t="s">
        <v>169</v>
      </c>
      <c r="C58" s="84">
        <f>C59+C60+C61</f>
        <v>18150</v>
      </c>
      <c r="D58" s="84">
        <f>D59+D60+D61</f>
        <v>18150</v>
      </c>
      <c r="E58" s="84">
        <f>E59+E60+E61</f>
        <v>787.5</v>
      </c>
      <c r="F58" s="84">
        <f>(E58*100)/D58</f>
        <v>4.338842975206612</v>
      </c>
    </row>
    <row r="59" spans="1:6" x14ac:dyDescent="0.2">
      <c r="A59" s="56" t="s">
        <v>170</v>
      </c>
      <c r="B59" s="57" t="s">
        <v>171</v>
      </c>
      <c r="C59" s="85">
        <v>15000</v>
      </c>
      <c r="D59" s="85">
        <v>15000</v>
      </c>
      <c r="E59" s="85">
        <v>342.5</v>
      </c>
      <c r="F59" s="85"/>
    </row>
    <row r="60" spans="1:6" x14ac:dyDescent="0.2">
      <c r="A60" s="56" t="s">
        <v>172</v>
      </c>
      <c r="B60" s="57" t="s">
        <v>173</v>
      </c>
      <c r="C60" s="85">
        <v>2150</v>
      </c>
      <c r="D60" s="85">
        <v>2150</v>
      </c>
      <c r="E60" s="85">
        <v>0</v>
      </c>
      <c r="F60" s="85"/>
    </row>
    <row r="61" spans="1:6" x14ac:dyDescent="0.2">
      <c r="A61" s="56" t="s">
        <v>174</v>
      </c>
      <c r="B61" s="57" t="s">
        <v>175</v>
      </c>
      <c r="C61" s="85">
        <v>1000</v>
      </c>
      <c r="D61" s="85">
        <v>1000</v>
      </c>
      <c r="E61" s="85">
        <v>445</v>
      </c>
      <c r="F61" s="85"/>
    </row>
    <row r="62" spans="1:6" x14ac:dyDescent="0.2">
      <c r="A62" s="54" t="s">
        <v>176</v>
      </c>
      <c r="B62" s="55" t="s">
        <v>177</v>
      </c>
      <c r="C62" s="84">
        <f>C63</f>
        <v>13450</v>
      </c>
      <c r="D62" s="84">
        <f>D63</f>
        <v>13450</v>
      </c>
      <c r="E62" s="84">
        <f>E63</f>
        <v>7004.31</v>
      </c>
      <c r="F62" s="84">
        <f>(E62*100)/D62</f>
        <v>52.076654275092935</v>
      </c>
    </row>
    <row r="63" spans="1:6" x14ac:dyDescent="0.2">
      <c r="A63" s="56" t="s">
        <v>178</v>
      </c>
      <c r="B63" s="57" t="s">
        <v>179</v>
      </c>
      <c r="C63" s="85">
        <v>13450</v>
      </c>
      <c r="D63" s="85">
        <v>13450</v>
      </c>
      <c r="E63" s="85">
        <v>7004.31</v>
      </c>
      <c r="F63" s="85"/>
    </row>
    <row r="64" spans="1:6" x14ac:dyDescent="0.2">
      <c r="A64" s="52" t="s">
        <v>203</v>
      </c>
      <c r="B64" s="53" t="s">
        <v>204</v>
      </c>
      <c r="C64" s="83">
        <f t="shared" ref="C64:E65" si="0">C65</f>
        <v>0</v>
      </c>
      <c r="D64" s="83">
        <f t="shared" si="0"/>
        <v>0</v>
      </c>
      <c r="E64" s="83">
        <f t="shared" si="0"/>
        <v>0</v>
      </c>
      <c r="F64" s="82" t="e">
        <f>(E64*100)/D64</f>
        <v>#DIV/0!</v>
      </c>
    </row>
    <row r="65" spans="1:6" ht="25.5" x14ac:dyDescent="0.2">
      <c r="A65" s="54" t="s">
        <v>205</v>
      </c>
      <c r="B65" s="55" t="s">
        <v>206</v>
      </c>
      <c r="C65" s="84">
        <f t="shared" si="0"/>
        <v>0</v>
      </c>
      <c r="D65" s="84">
        <f t="shared" si="0"/>
        <v>0</v>
      </c>
      <c r="E65" s="84">
        <f t="shared" si="0"/>
        <v>0</v>
      </c>
      <c r="F65" s="84" t="e">
        <f>(E65*100)/D65</f>
        <v>#DIV/0!</v>
      </c>
    </row>
    <row r="66" spans="1:6" x14ac:dyDescent="0.2">
      <c r="A66" s="56" t="s">
        <v>207</v>
      </c>
      <c r="B66" s="57" t="s">
        <v>206</v>
      </c>
      <c r="C66" s="85">
        <v>0</v>
      </c>
      <c r="D66" s="85">
        <v>0</v>
      </c>
      <c r="E66" s="85">
        <v>0</v>
      </c>
      <c r="F66" s="85"/>
    </row>
    <row r="67" spans="1:6" x14ac:dyDescent="0.2">
      <c r="A67" s="50" t="s">
        <v>50</v>
      </c>
      <c r="B67" s="51" t="s">
        <v>51</v>
      </c>
      <c r="C67" s="81">
        <f t="shared" ref="C67:E68" si="1">C68</f>
        <v>6158330</v>
      </c>
      <c r="D67" s="81">
        <f t="shared" si="1"/>
        <v>6158330</v>
      </c>
      <c r="E67" s="81">
        <f t="shared" si="1"/>
        <v>3129396.36</v>
      </c>
      <c r="F67" s="82">
        <f>(E67*100)/D67</f>
        <v>50.815665285881074</v>
      </c>
    </row>
    <row r="68" spans="1:6" x14ac:dyDescent="0.2">
      <c r="A68" s="52" t="s">
        <v>70</v>
      </c>
      <c r="B68" s="53" t="s">
        <v>71</v>
      </c>
      <c r="C68" s="83">
        <f t="shared" si="1"/>
        <v>6158330</v>
      </c>
      <c r="D68" s="83">
        <f t="shared" si="1"/>
        <v>6158330</v>
      </c>
      <c r="E68" s="83">
        <f t="shared" si="1"/>
        <v>3129396.36</v>
      </c>
      <c r="F68" s="82">
        <f>(E68*100)/D68</f>
        <v>50.815665285881074</v>
      </c>
    </row>
    <row r="69" spans="1:6" ht="25.5" x14ac:dyDescent="0.2">
      <c r="A69" s="54" t="s">
        <v>72</v>
      </c>
      <c r="B69" s="55" t="s">
        <v>73</v>
      </c>
      <c r="C69" s="84">
        <f>C70+C71</f>
        <v>6158330</v>
      </c>
      <c r="D69" s="84">
        <f>D70+D71</f>
        <v>6158330</v>
      </c>
      <c r="E69" s="84">
        <f>E70+E71</f>
        <v>3129396.36</v>
      </c>
      <c r="F69" s="84">
        <f>(E69*100)/D69</f>
        <v>50.815665285881074</v>
      </c>
    </row>
    <row r="70" spans="1:6" x14ac:dyDescent="0.2">
      <c r="A70" s="56" t="s">
        <v>74</v>
      </c>
      <c r="B70" s="57" t="s">
        <v>75</v>
      </c>
      <c r="C70" s="85">
        <v>6126730</v>
      </c>
      <c r="D70" s="85">
        <v>6126730</v>
      </c>
      <c r="E70" s="85">
        <v>3121604.55</v>
      </c>
      <c r="F70" s="85"/>
    </row>
    <row r="71" spans="1:6" ht="25.5" x14ac:dyDescent="0.2">
      <c r="A71" s="56" t="s">
        <v>76</v>
      </c>
      <c r="B71" s="57" t="s">
        <v>77</v>
      </c>
      <c r="C71" s="85">
        <v>31600</v>
      </c>
      <c r="D71" s="85">
        <v>31600</v>
      </c>
      <c r="E71" s="85">
        <v>7791.81</v>
      </c>
      <c r="F71" s="85"/>
    </row>
    <row r="72" spans="1:6" x14ac:dyDescent="0.2">
      <c r="A72" s="49" t="s">
        <v>194</v>
      </c>
      <c r="B72" s="49" t="s">
        <v>202</v>
      </c>
      <c r="C72" s="79"/>
      <c r="D72" s="79"/>
      <c r="E72" s="79"/>
      <c r="F72" s="80" t="e">
        <f>(E72*100)/D72</f>
        <v>#DIV/0!</v>
      </c>
    </row>
    <row r="73" spans="1:6" x14ac:dyDescent="0.2">
      <c r="A73" s="50" t="s">
        <v>78</v>
      </c>
      <c r="B73" s="51" t="s">
        <v>79</v>
      </c>
      <c r="C73" s="81">
        <f t="shared" ref="C73:E75" si="2">C74</f>
        <v>400</v>
      </c>
      <c r="D73" s="81">
        <f t="shared" si="2"/>
        <v>400</v>
      </c>
      <c r="E73" s="81">
        <f t="shared" si="2"/>
        <v>0</v>
      </c>
      <c r="F73" s="82">
        <f>(E73*100)/D73</f>
        <v>0</v>
      </c>
    </row>
    <row r="74" spans="1:6" x14ac:dyDescent="0.2">
      <c r="A74" s="52" t="s">
        <v>95</v>
      </c>
      <c r="B74" s="53" t="s">
        <v>96</v>
      </c>
      <c r="C74" s="83">
        <f t="shared" si="2"/>
        <v>400</v>
      </c>
      <c r="D74" s="83">
        <f t="shared" si="2"/>
        <v>400</v>
      </c>
      <c r="E74" s="83">
        <f t="shared" si="2"/>
        <v>0</v>
      </c>
      <c r="F74" s="82">
        <f>(E74*100)/D74</f>
        <v>0</v>
      </c>
    </row>
    <row r="75" spans="1:6" x14ac:dyDescent="0.2">
      <c r="A75" s="54" t="s">
        <v>107</v>
      </c>
      <c r="B75" s="55" t="s">
        <v>108</v>
      </c>
      <c r="C75" s="84">
        <f t="shared" si="2"/>
        <v>400</v>
      </c>
      <c r="D75" s="84">
        <f t="shared" si="2"/>
        <v>400</v>
      </c>
      <c r="E75" s="84">
        <f t="shared" si="2"/>
        <v>0</v>
      </c>
      <c r="F75" s="84">
        <f>(E75*100)/D75</f>
        <v>0</v>
      </c>
    </row>
    <row r="76" spans="1:6" x14ac:dyDescent="0.2">
      <c r="A76" s="56" t="s">
        <v>109</v>
      </c>
      <c r="B76" s="57" t="s">
        <v>110</v>
      </c>
      <c r="C76" s="85">
        <v>400</v>
      </c>
      <c r="D76" s="85">
        <v>400</v>
      </c>
      <c r="E76" s="85">
        <v>0</v>
      </c>
      <c r="F76" s="85"/>
    </row>
    <row r="77" spans="1:6" x14ac:dyDescent="0.2">
      <c r="A77" s="50" t="s">
        <v>164</v>
      </c>
      <c r="B77" s="51" t="s">
        <v>165</v>
      </c>
      <c r="C77" s="81">
        <f t="shared" ref="C77:E79" si="3">C78</f>
        <v>300</v>
      </c>
      <c r="D77" s="81">
        <f t="shared" si="3"/>
        <v>300</v>
      </c>
      <c r="E77" s="81">
        <f t="shared" si="3"/>
        <v>0</v>
      </c>
      <c r="F77" s="82">
        <f>(E77*100)/D77</f>
        <v>0</v>
      </c>
    </row>
    <row r="78" spans="1:6" x14ac:dyDescent="0.2">
      <c r="A78" s="52" t="s">
        <v>166</v>
      </c>
      <c r="B78" s="53" t="s">
        <v>167</v>
      </c>
      <c r="C78" s="83">
        <f t="shared" si="3"/>
        <v>300</v>
      </c>
      <c r="D78" s="83">
        <f t="shared" si="3"/>
        <v>300</v>
      </c>
      <c r="E78" s="83">
        <f t="shared" si="3"/>
        <v>0</v>
      </c>
      <c r="F78" s="82">
        <f>(E78*100)/D78</f>
        <v>0</v>
      </c>
    </row>
    <row r="79" spans="1:6" x14ac:dyDescent="0.2">
      <c r="A79" s="54" t="s">
        <v>168</v>
      </c>
      <c r="B79" s="55" t="s">
        <v>169</v>
      </c>
      <c r="C79" s="84">
        <f t="shared" si="3"/>
        <v>300</v>
      </c>
      <c r="D79" s="84">
        <f t="shared" si="3"/>
        <v>300</v>
      </c>
      <c r="E79" s="84">
        <f t="shared" si="3"/>
        <v>0</v>
      </c>
      <c r="F79" s="84">
        <f>(E79*100)/D79</f>
        <v>0</v>
      </c>
    </row>
    <row r="80" spans="1:6" x14ac:dyDescent="0.2">
      <c r="A80" s="56" t="s">
        <v>172</v>
      </c>
      <c r="B80" s="57" t="s">
        <v>173</v>
      </c>
      <c r="C80" s="85">
        <v>300</v>
      </c>
      <c r="D80" s="85">
        <v>300</v>
      </c>
      <c r="E80" s="85">
        <v>0</v>
      </c>
      <c r="F80" s="85"/>
    </row>
    <row r="81" spans="1:6" x14ac:dyDescent="0.2">
      <c r="A81" s="50" t="s">
        <v>50</v>
      </c>
      <c r="B81" s="51" t="s">
        <v>51</v>
      </c>
      <c r="C81" s="81">
        <f t="shared" ref="C81:E83" si="4">C82</f>
        <v>700</v>
      </c>
      <c r="D81" s="81">
        <f t="shared" si="4"/>
        <v>700</v>
      </c>
      <c r="E81" s="81">
        <f t="shared" si="4"/>
        <v>428.8</v>
      </c>
      <c r="F81" s="82">
        <f>(E81*100)/D81</f>
        <v>61.25714285714286</v>
      </c>
    </row>
    <row r="82" spans="1:6" x14ac:dyDescent="0.2">
      <c r="A82" s="52" t="s">
        <v>64</v>
      </c>
      <c r="B82" s="53" t="s">
        <v>65</v>
      </c>
      <c r="C82" s="83">
        <f t="shared" si="4"/>
        <v>700</v>
      </c>
      <c r="D82" s="83">
        <f t="shared" si="4"/>
        <v>700</v>
      </c>
      <c r="E82" s="83">
        <f t="shared" si="4"/>
        <v>428.8</v>
      </c>
      <c r="F82" s="82">
        <f>(E82*100)/D82</f>
        <v>61.25714285714286</v>
      </c>
    </row>
    <row r="83" spans="1:6" x14ac:dyDescent="0.2">
      <c r="A83" s="54" t="s">
        <v>66</v>
      </c>
      <c r="B83" s="55" t="s">
        <v>67</v>
      </c>
      <c r="C83" s="84">
        <f t="shared" si="4"/>
        <v>700</v>
      </c>
      <c r="D83" s="84">
        <f t="shared" si="4"/>
        <v>700</v>
      </c>
      <c r="E83" s="84">
        <f t="shared" si="4"/>
        <v>428.8</v>
      </c>
      <c r="F83" s="84">
        <f>(E83*100)/D83</f>
        <v>61.25714285714286</v>
      </c>
    </row>
    <row r="84" spans="1:6" x14ac:dyDescent="0.2">
      <c r="A84" s="56" t="s">
        <v>68</v>
      </c>
      <c r="B84" s="57" t="s">
        <v>69</v>
      </c>
      <c r="C84" s="85">
        <v>700</v>
      </c>
      <c r="D84" s="85">
        <v>700</v>
      </c>
      <c r="E84" s="85">
        <v>428.8</v>
      </c>
      <c r="F84" s="85"/>
    </row>
    <row r="85" spans="1:6" x14ac:dyDescent="0.2">
      <c r="A85" s="49" t="s">
        <v>80</v>
      </c>
      <c r="B85" s="49" t="s">
        <v>208</v>
      </c>
      <c r="C85" s="79"/>
      <c r="D85" s="79"/>
      <c r="E85" s="79"/>
      <c r="F85" s="80" t="e">
        <f>(E85*100)/D85</f>
        <v>#DIV/0!</v>
      </c>
    </row>
    <row r="86" spans="1:6" x14ac:dyDescent="0.2">
      <c r="A86" s="50" t="s">
        <v>50</v>
      </c>
      <c r="B86" s="51" t="s">
        <v>51</v>
      </c>
      <c r="C86" s="81">
        <f t="shared" ref="C86:E88" si="5">C87</f>
        <v>0</v>
      </c>
      <c r="D86" s="81">
        <f t="shared" si="5"/>
        <v>0</v>
      </c>
      <c r="E86" s="81">
        <f t="shared" si="5"/>
        <v>0.18</v>
      </c>
      <c r="F86" s="82" t="e">
        <f>(E86*100)/D86</f>
        <v>#DIV/0!</v>
      </c>
    </row>
    <row r="87" spans="1:6" x14ac:dyDescent="0.2">
      <c r="A87" s="52" t="s">
        <v>58</v>
      </c>
      <c r="B87" s="53" t="s">
        <v>59</v>
      </c>
      <c r="C87" s="83">
        <f t="shared" si="5"/>
        <v>0</v>
      </c>
      <c r="D87" s="83">
        <f t="shared" si="5"/>
        <v>0</v>
      </c>
      <c r="E87" s="83">
        <f t="shared" si="5"/>
        <v>0.18</v>
      </c>
      <c r="F87" s="82" t="e">
        <f>(E87*100)/D87</f>
        <v>#DIV/0!</v>
      </c>
    </row>
    <row r="88" spans="1:6" x14ac:dyDescent="0.2">
      <c r="A88" s="54" t="s">
        <v>60</v>
      </c>
      <c r="B88" s="55" t="s">
        <v>61</v>
      </c>
      <c r="C88" s="84">
        <f t="shared" si="5"/>
        <v>0</v>
      </c>
      <c r="D88" s="84">
        <f t="shared" si="5"/>
        <v>0</v>
      </c>
      <c r="E88" s="84">
        <f t="shared" si="5"/>
        <v>0.18</v>
      </c>
      <c r="F88" s="84" t="e">
        <f>(E88*100)/D88</f>
        <v>#DIV/0!</v>
      </c>
    </row>
    <row r="89" spans="1:6" x14ac:dyDescent="0.2">
      <c r="A89" s="56" t="s">
        <v>62</v>
      </c>
      <c r="B89" s="57" t="s">
        <v>63</v>
      </c>
      <c r="C89" s="85">
        <v>0</v>
      </c>
      <c r="D89" s="85">
        <v>0</v>
      </c>
      <c r="E89" s="85">
        <v>0.18</v>
      </c>
      <c r="F89" s="85"/>
    </row>
    <row r="90" spans="1:6" x14ac:dyDescent="0.2">
      <c r="A90" s="49" t="s">
        <v>195</v>
      </c>
      <c r="B90" s="49" t="s">
        <v>209</v>
      </c>
      <c r="C90" s="79"/>
      <c r="D90" s="79"/>
      <c r="E90" s="79"/>
      <c r="F90" s="80" t="e">
        <f>(E90*100)/D90</f>
        <v>#DIV/0!</v>
      </c>
    </row>
    <row r="91" spans="1:6" x14ac:dyDescent="0.2">
      <c r="A91" s="50" t="s">
        <v>78</v>
      </c>
      <c r="B91" s="51" t="s">
        <v>79</v>
      </c>
      <c r="C91" s="81">
        <f>C92</f>
        <v>5500</v>
      </c>
      <c r="D91" s="81">
        <f>D92</f>
        <v>5500</v>
      </c>
      <c r="E91" s="81">
        <f>E92</f>
        <v>1306.17</v>
      </c>
      <c r="F91" s="82">
        <f>(E91*100)/D91</f>
        <v>23.748545454545454</v>
      </c>
    </row>
    <row r="92" spans="1:6" x14ac:dyDescent="0.2">
      <c r="A92" s="52" t="s">
        <v>95</v>
      </c>
      <c r="B92" s="53" t="s">
        <v>96</v>
      </c>
      <c r="C92" s="83">
        <f>C93+C95+C97</f>
        <v>5500</v>
      </c>
      <c r="D92" s="83">
        <f>D93+D95+D97</f>
        <v>5500</v>
      </c>
      <c r="E92" s="83">
        <f>E93+E95+E97</f>
        <v>1306.17</v>
      </c>
      <c r="F92" s="82">
        <f>(E92*100)/D92</f>
        <v>23.748545454545454</v>
      </c>
    </row>
    <row r="93" spans="1:6" x14ac:dyDescent="0.2">
      <c r="A93" s="54" t="s">
        <v>107</v>
      </c>
      <c r="B93" s="55" t="s">
        <v>108</v>
      </c>
      <c r="C93" s="84">
        <f>C94</f>
        <v>0</v>
      </c>
      <c r="D93" s="84">
        <f>D94</f>
        <v>0</v>
      </c>
      <c r="E93" s="84">
        <f>E94</f>
        <v>316.39</v>
      </c>
      <c r="F93" s="84" t="e">
        <f>(E93*100)/D93</f>
        <v>#DIV/0!</v>
      </c>
    </row>
    <row r="94" spans="1:6" x14ac:dyDescent="0.2">
      <c r="A94" s="56" t="s">
        <v>109</v>
      </c>
      <c r="B94" s="57" t="s">
        <v>110</v>
      </c>
      <c r="C94" s="85">
        <v>0</v>
      </c>
      <c r="D94" s="85">
        <v>0</v>
      </c>
      <c r="E94" s="85">
        <v>316.39</v>
      </c>
      <c r="F94" s="85"/>
    </row>
    <row r="95" spans="1:6" x14ac:dyDescent="0.2">
      <c r="A95" s="54" t="s">
        <v>117</v>
      </c>
      <c r="B95" s="55" t="s">
        <v>118</v>
      </c>
      <c r="C95" s="84">
        <f>C96</f>
        <v>0</v>
      </c>
      <c r="D95" s="84">
        <f>D96</f>
        <v>0</v>
      </c>
      <c r="E95" s="84">
        <f>E96</f>
        <v>0</v>
      </c>
      <c r="F95" s="84" t="e">
        <f>(E95*100)/D95</f>
        <v>#DIV/0!</v>
      </c>
    </row>
    <row r="96" spans="1:6" x14ac:dyDescent="0.2">
      <c r="A96" s="56" t="s">
        <v>135</v>
      </c>
      <c r="B96" s="57" t="s">
        <v>136</v>
      </c>
      <c r="C96" s="85">
        <v>0</v>
      </c>
      <c r="D96" s="85">
        <v>0</v>
      </c>
      <c r="E96" s="85">
        <v>0</v>
      </c>
      <c r="F96" s="85"/>
    </row>
    <row r="97" spans="1:6" x14ac:dyDescent="0.2">
      <c r="A97" s="54" t="s">
        <v>141</v>
      </c>
      <c r="B97" s="55" t="s">
        <v>142</v>
      </c>
      <c r="C97" s="84">
        <f>C98</f>
        <v>5500</v>
      </c>
      <c r="D97" s="84">
        <f>D98</f>
        <v>5500</v>
      </c>
      <c r="E97" s="84">
        <f>E98</f>
        <v>989.78</v>
      </c>
      <c r="F97" s="84">
        <f>(E97*100)/D97</f>
        <v>17.995999999999999</v>
      </c>
    </row>
    <row r="98" spans="1:6" x14ac:dyDescent="0.2">
      <c r="A98" s="56" t="s">
        <v>143</v>
      </c>
      <c r="B98" s="57" t="s">
        <v>144</v>
      </c>
      <c r="C98" s="85">
        <v>5500</v>
      </c>
      <c r="D98" s="85">
        <v>5500</v>
      </c>
      <c r="E98" s="85">
        <v>989.78</v>
      </c>
      <c r="F98" s="85"/>
    </row>
    <row r="99" spans="1:6" x14ac:dyDescent="0.2">
      <c r="A99" s="50" t="s">
        <v>50</v>
      </c>
      <c r="B99" s="51" t="s">
        <v>51</v>
      </c>
      <c r="C99" s="81">
        <f t="shared" ref="C99:E101" si="6">C100</f>
        <v>5500</v>
      </c>
      <c r="D99" s="81">
        <f t="shared" si="6"/>
        <v>5500</v>
      </c>
      <c r="E99" s="81">
        <f t="shared" si="6"/>
        <v>0</v>
      </c>
      <c r="F99" s="82">
        <f>(E99*100)/D99</f>
        <v>0</v>
      </c>
    </row>
    <row r="100" spans="1:6" x14ac:dyDescent="0.2">
      <c r="A100" s="52" t="s">
        <v>52</v>
      </c>
      <c r="B100" s="53" t="s">
        <v>53</v>
      </c>
      <c r="C100" s="83">
        <f t="shared" si="6"/>
        <v>5500</v>
      </c>
      <c r="D100" s="83">
        <f t="shared" si="6"/>
        <v>5500</v>
      </c>
      <c r="E100" s="83">
        <f t="shared" si="6"/>
        <v>0</v>
      </c>
      <c r="F100" s="82">
        <f>(E100*100)/D100</f>
        <v>0</v>
      </c>
    </row>
    <row r="101" spans="1:6" ht="25.5" x14ac:dyDescent="0.2">
      <c r="A101" s="54" t="s">
        <v>54</v>
      </c>
      <c r="B101" s="55" t="s">
        <v>55</v>
      </c>
      <c r="C101" s="84">
        <f t="shared" si="6"/>
        <v>5500</v>
      </c>
      <c r="D101" s="84">
        <f t="shared" si="6"/>
        <v>5500</v>
      </c>
      <c r="E101" s="84">
        <f t="shared" si="6"/>
        <v>0</v>
      </c>
      <c r="F101" s="84">
        <f>(E101*100)/D101</f>
        <v>0</v>
      </c>
    </row>
    <row r="102" spans="1:6" ht="25.5" x14ac:dyDescent="0.2">
      <c r="A102" s="56" t="s">
        <v>56</v>
      </c>
      <c r="B102" s="57" t="s">
        <v>57</v>
      </c>
      <c r="C102" s="85">
        <v>5500</v>
      </c>
      <c r="D102" s="85">
        <v>5500</v>
      </c>
      <c r="E102" s="85">
        <v>0</v>
      </c>
      <c r="F102" s="85"/>
    </row>
    <row r="103" spans="1:6" x14ac:dyDescent="0.2">
      <c r="A103" s="49" t="s">
        <v>196</v>
      </c>
      <c r="B103" s="49" t="s">
        <v>210</v>
      </c>
      <c r="C103" s="79"/>
      <c r="D103" s="79"/>
      <c r="E103" s="79"/>
      <c r="F103" s="80" t="e">
        <f>(E103*100)/D103</f>
        <v>#DIV/0!</v>
      </c>
    </row>
    <row r="104" spans="1:6" ht="38.25" x14ac:dyDescent="0.2">
      <c r="A104" s="48" t="s">
        <v>211</v>
      </c>
      <c r="B104" s="48" t="s">
        <v>212</v>
      </c>
      <c r="C104" s="48" t="s">
        <v>43</v>
      </c>
      <c r="D104" s="48" t="s">
        <v>199</v>
      </c>
      <c r="E104" s="48" t="s">
        <v>200</v>
      </c>
      <c r="F104" s="48" t="s">
        <v>201</v>
      </c>
    </row>
    <row r="105" spans="1:6" x14ac:dyDescent="0.2">
      <c r="A105" s="50" t="s">
        <v>78</v>
      </c>
      <c r="B105" s="51" t="s">
        <v>79</v>
      </c>
      <c r="C105" s="81">
        <f>C106</f>
        <v>0</v>
      </c>
      <c r="D105" s="81">
        <f>D106</f>
        <v>0</v>
      </c>
      <c r="E105" s="81">
        <f>E106</f>
        <v>0</v>
      </c>
      <c r="F105" s="82" t="e">
        <f>(E105*100)/D105</f>
        <v>#DIV/0!</v>
      </c>
    </row>
    <row r="106" spans="1:6" x14ac:dyDescent="0.2">
      <c r="A106" s="52" t="s">
        <v>95</v>
      </c>
      <c r="B106" s="53" t="s">
        <v>96</v>
      </c>
      <c r="C106" s="83">
        <f>C107+C110</f>
        <v>0</v>
      </c>
      <c r="D106" s="83">
        <f>D107+D110</f>
        <v>0</v>
      </c>
      <c r="E106" s="83">
        <f>E107+E110</f>
        <v>0</v>
      </c>
      <c r="F106" s="82" t="e">
        <f>(E106*100)/D106</f>
        <v>#DIV/0!</v>
      </c>
    </row>
    <row r="107" spans="1:6" x14ac:dyDescent="0.2">
      <c r="A107" s="54" t="s">
        <v>117</v>
      </c>
      <c r="B107" s="55" t="s">
        <v>118</v>
      </c>
      <c r="C107" s="84">
        <f>C108+C109</f>
        <v>0</v>
      </c>
      <c r="D107" s="84">
        <f>D108+D109</f>
        <v>0</v>
      </c>
      <c r="E107" s="84">
        <f>E108+E109</f>
        <v>0</v>
      </c>
      <c r="F107" s="84" t="e">
        <f>(E107*100)/D107</f>
        <v>#DIV/0!</v>
      </c>
    </row>
    <row r="108" spans="1:6" x14ac:dyDescent="0.2">
      <c r="A108" s="56" t="s">
        <v>119</v>
      </c>
      <c r="B108" s="57" t="s">
        <v>120</v>
      </c>
      <c r="C108" s="85">
        <v>0</v>
      </c>
      <c r="D108" s="85">
        <v>0</v>
      </c>
      <c r="E108" s="85">
        <v>0</v>
      </c>
      <c r="F108" s="85"/>
    </row>
    <row r="109" spans="1:6" x14ac:dyDescent="0.2">
      <c r="A109" s="56" t="s">
        <v>131</v>
      </c>
      <c r="B109" s="57" t="s">
        <v>132</v>
      </c>
      <c r="C109" s="85">
        <v>0</v>
      </c>
      <c r="D109" s="85">
        <v>0</v>
      </c>
      <c r="E109" s="85">
        <v>0</v>
      </c>
      <c r="F109" s="85"/>
    </row>
    <row r="110" spans="1:6" x14ac:dyDescent="0.2">
      <c r="A110" s="54" t="s">
        <v>141</v>
      </c>
      <c r="B110" s="55" t="s">
        <v>142</v>
      </c>
      <c r="C110" s="84">
        <f>C111</f>
        <v>0</v>
      </c>
      <c r="D110" s="84">
        <f>D111</f>
        <v>0</v>
      </c>
      <c r="E110" s="84">
        <f>E111</f>
        <v>0</v>
      </c>
      <c r="F110" s="84" t="e">
        <f>(E110*100)/D110</f>
        <v>#DIV/0!</v>
      </c>
    </row>
    <row r="111" spans="1:6" x14ac:dyDescent="0.2">
      <c r="A111" s="56" t="s">
        <v>143</v>
      </c>
      <c r="B111" s="57" t="s">
        <v>144</v>
      </c>
      <c r="C111" s="85">
        <v>0</v>
      </c>
      <c r="D111" s="85">
        <v>0</v>
      </c>
      <c r="E111" s="85">
        <v>0</v>
      </c>
      <c r="F111" s="85"/>
    </row>
    <row r="112" spans="1:6" x14ac:dyDescent="0.2">
      <c r="A112" s="50" t="s">
        <v>50</v>
      </c>
      <c r="B112" s="51" t="s">
        <v>51</v>
      </c>
      <c r="C112" s="81">
        <f t="shared" ref="C112:E114" si="7">C113</f>
        <v>0</v>
      </c>
      <c r="D112" s="81">
        <f t="shared" si="7"/>
        <v>0</v>
      </c>
      <c r="E112" s="81">
        <f t="shared" si="7"/>
        <v>0</v>
      </c>
      <c r="F112" s="82" t="e">
        <f>(E112*100)/D112</f>
        <v>#DIV/0!</v>
      </c>
    </row>
    <row r="113" spans="1:6" x14ac:dyDescent="0.2">
      <c r="A113" s="52" t="s">
        <v>70</v>
      </c>
      <c r="B113" s="53" t="s">
        <v>71</v>
      </c>
      <c r="C113" s="83">
        <f t="shared" si="7"/>
        <v>0</v>
      </c>
      <c r="D113" s="83">
        <f t="shared" si="7"/>
        <v>0</v>
      </c>
      <c r="E113" s="83">
        <f t="shared" si="7"/>
        <v>0</v>
      </c>
      <c r="F113" s="82" t="e">
        <f>(E113*100)/D113</f>
        <v>#DIV/0!</v>
      </c>
    </row>
    <row r="114" spans="1:6" ht="25.5" x14ac:dyDescent="0.2">
      <c r="A114" s="54" t="s">
        <v>72</v>
      </c>
      <c r="B114" s="55" t="s">
        <v>73</v>
      </c>
      <c r="C114" s="84">
        <f t="shared" si="7"/>
        <v>0</v>
      </c>
      <c r="D114" s="84">
        <f t="shared" si="7"/>
        <v>0</v>
      </c>
      <c r="E114" s="84">
        <f t="shared" si="7"/>
        <v>0</v>
      </c>
      <c r="F114" s="84" t="e">
        <f>(E114*100)/D114</f>
        <v>#DIV/0!</v>
      </c>
    </row>
    <row r="115" spans="1:6" x14ac:dyDescent="0.2">
      <c r="A115" s="56" t="s">
        <v>74</v>
      </c>
      <c r="B115" s="57" t="s">
        <v>75</v>
      </c>
      <c r="C115" s="85">
        <v>0</v>
      </c>
      <c r="D115" s="85">
        <v>0</v>
      </c>
      <c r="E115" s="85">
        <v>0</v>
      </c>
      <c r="F115" s="85"/>
    </row>
    <row r="116" spans="1:6" x14ac:dyDescent="0.2">
      <c r="A116" s="49" t="s">
        <v>194</v>
      </c>
      <c r="B116" s="49" t="s">
        <v>202</v>
      </c>
      <c r="C116" s="79"/>
      <c r="D116" s="79"/>
      <c r="E116" s="79"/>
      <c r="F116" s="80" t="e">
        <f>(E116*100)/D116</f>
        <v>#DIV/0!</v>
      </c>
    </row>
    <row r="117" spans="1:6" s="58" customFormat="1" x14ac:dyDescent="0.2"/>
    <row r="118" spans="1:6" s="58" customFormat="1" x14ac:dyDescent="0.2"/>
    <row r="119" spans="1:6" s="58" customFormat="1" x14ac:dyDescent="0.2"/>
    <row r="120" spans="1:6" s="58" customFormat="1" x14ac:dyDescent="0.2"/>
    <row r="121" spans="1:6" s="58" customFormat="1" x14ac:dyDescent="0.2"/>
    <row r="122" spans="1:6" s="58" customFormat="1" x14ac:dyDescent="0.2"/>
    <row r="123" spans="1:6" s="58" customFormat="1" x14ac:dyDescent="0.2"/>
    <row r="124" spans="1:6" s="58" customFormat="1" x14ac:dyDescent="0.2"/>
    <row r="125" spans="1:6" s="58" customFormat="1" x14ac:dyDescent="0.2"/>
    <row r="126" spans="1:6" s="58" customFormat="1" x14ac:dyDescent="0.2"/>
    <row r="127" spans="1:6" s="58" customFormat="1" x14ac:dyDescent="0.2"/>
    <row r="128" spans="1:6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="58" customFormat="1" x14ac:dyDescent="0.2"/>
    <row r="1234" s="58" customFormat="1" x14ac:dyDescent="0.2"/>
    <row r="1235" s="58" customFormat="1" x14ac:dyDescent="0.2"/>
    <row r="1236" s="58" customFormat="1" x14ac:dyDescent="0.2"/>
    <row r="1237" s="58" customFormat="1" x14ac:dyDescent="0.2"/>
    <row r="1238" s="58" customFormat="1" x14ac:dyDescent="0.2"/>
    <row r="1239" s="58" customFormat="1" x14ac:dyDescent="0.2"/>
    <row r="1240" s="58" customFormat="1" x14ac:dyDescent="0.2"/>
    <row r="1241" s="58" customFormat="1" x14ac:dyDescent="0.2"/>
    <row r="1242" s="58" customFormat="1" x14ac:dyDescent="0.2"/>
    <row r="1243" s="58" customFormat="1" x14ac:dyDescent="0.2"/>
    <row r="1244" s="58" customFormat="1" x14ac:dyDescent="0.2"/>
    <row r="1245" s="58" customFormat="1" x14ac:dyDescent="0.2"/>
    <row r="1246" s="58" customFormat="1" x14ac:dyDescent="0.2"/>
    <row r="1247" s="58" customFormat="1" x14ac:dyDescent="0.2"/>
    <row r="1248" s="58" customFormat="1" x14ac:dyDescent="0.2"/>
    <row r="1249" spans="1:3" s="58" customFormat="1" x14ac:dyDescent="0.2"/>
    <row r="1250" spans="1:3" s="58" customFormat="1" x14ac:dyDescent="0.2"/>
    <row r="1251" spans="1:3" s="58" customFormat="1" x14ac:dyDescent="0.2"/>
    <row r="1252" spans="1:3" s="58" customFormat="1" x14ac:dyDescent="0.2"/>
    <row r="1253" spans="1:3" s="58" customFormat="1" x14ac:dyDescent="0.2"/>
    <row r="1254" spans="1:3" s="58" customFormat="1" x14ac:dyDescent="0.2"/>
    <row r="1255" spans="1:3" s="58" customFormat="1" x14ac:dyDescent="0.2"/>
    <row r="1256" spans="1:3" s="58" customFormat="1" x14ac:dyDescent="0.2"/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58"/>
      <c r="B1283" s="58"/>
      <c r="C1283" s="58"/>
    </row>
    <row r="1284" spans="1:3" x14ac:dyDescent="0.2">
      <c r="A1284" s="58"/>
      <c r="B1284" s="58"/>
      <c r="C1284" s="58"/>
    </row>
    <row r="1285" spans="1:3" x14ac:dyDescent="0.2">
      <c r="A1285" s="58"/>
      <c r="B1285" s="58"/>
      <c r="C1285" s="58"/>
    </row>
    <row r="1286" spans="1:3" x14ac:dyDescent="0.2">
      <c r="A1286" s="58"/>
      <c r="B1286" s="58"/>
      <c r="C1286" s="58"/>
    </row>
    <row r="1287" spans="1:3" x14ac:dyDescent="0.2">
      <c r="A1287" s="58"/>
      <c r="B1287" s="58"/>
      <c r="C1287" s="58"/>
    </row>
    <row r="1288" spans="1:3" x14ac:dyDescent="0.2">
      <c r="A1288" s="58"/>
      <c r="B1288" s="58"/>
      <c r="C1288" s="58"/>
    </row>
    <row r="1289" spans="1:3" x14ac:dyDescent="0.2">
      <c r="A1289" s="58"/>
      <c r="B1289" s="58"/>
      <c r="C1289" s="58"/>
    </row>
    <row r="1290" spans="1:3" x14ac:dyDescent="0.2">
      <c r="A1290" s="58"/>
      <c r="B1290" s="58"/>
      <c r="C1290" s="58"/>
    </row>
    <row r="1291" spans="1:3" x14ac:dyDescent="0.2">
      <c r="A1291" s="58"/>
      <c r="B1291" s="58"/>
      <c r="C1291" s="58"/>
    </row>
    <row r="1292" spans="1:3" x14ac:dyDescent="0.2">
      <c r="A1292" s="58"/>
      <c r="B1292" s="58"/>
      <c r="C1292" s="58"/>
    </row>
    <row r="1293" spans="1:3" x14ac:dyDescent="0.2">
      <c r="A1293" s="58"/>
      <c r="B1293" s="58"/>
      <c r="C1293" s="58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pans="1:3" x14ac:dyDescent="0.2">
      <c r="A1297" s="41"/>
      <c r="B1297" s="41"/>
      <c r="C1297" s="41"/>
    </row>
    <row r="1298" spans="1:3" x14ac:dyDescent="0.2">
      <c r="A1298" s="41"/>
      <c r="B1298" s="41"/>
      <c r="C1298" s="41"/>
    </row>
    <row r="1299" spans="1:3" x14ac:dyDescent="0.2">
      <c r="A1299" s="41"/>
      <c r="B1299" s="41"/>
      <c r="C1299" s="41"/>
    </row>
    <row r="1300" spans="1:3" x14ac:dyDescent="0.2">
      <c r="A1300" s="41"/>
      <c r="B1300" s="41"/>
      <c r="C1300" s="41"/>
    </row>
    <row r="1301" spans="1:3" x14ac:dyDescent="0.2">
      <c r="A1301" s="41"/>
      <c r="B1301" s="41"/>
      <c r="C1301" s="41"/>
    </row>
    <row r="1302" spans="1:3" x14ac:dyDescent="0.2">
      <c r="A1302" s="41"/>
      <c r="B1302" s="41"/>
      <c r="C1302" s="41"/>
    </row>
    <row r="1303" spans="1:3" x14ac:dyDescent="0.2">
      <c r="A1303" s="41"/>
      <c r="B1303" s="41"/>
      <c r="C1303" s="41"/>
    </row>
    <row r="1304" spans="1:3" x14ac:dyDescent="0.2">
      <c r="A1304" s="41"/>
      <c r="B1304" s="41"/>
      <c r="C1304" s="41"/>
    </row>
    <row r="1305" spans="1:3" x14ac:dyDescent="0.2">
      <c r="A1305" s="41"/>
      <c r="B1305" s="41"/>
      <c r="C1305" s="41"/>
    </row>
    <row r="1306" spans="1:3" x14ac:dyDescent="0.2">
      <c r="A1306" s="41"/>
      <c r="B1306" s="41"/>
      <c r="C1306" s="41"/>
    </row>
    <row r="1307" spans="1:3" x14ac:dyDescent="0.2">
      <c r="A1307" s="41"/>
      <c r="B1307" s="41"/>
      <c r="C1307" s="41"/>
    </row>
    <row r="1308" spans="1:3" x14ac:dyDescent="0.2">
      <c r="A1308" s="41"/>
      <c r="B1308" s="41"/>
      <c r="C1308" s="41"/>
    </row>
    <row r="1309" spans="1:3" x14ac:dyDescent="0.2">
      <c r="A1309" s="41"/>
      <c r="B1309" s="41"/>
      <c r="C1309" s="41"/>
    </row>
    <row r="1310" spans="1:3" x14ac:dyDescent="0.2">
      <c r="A1310" s="41"/>
      <c r="B1310" s="41"/>
      <c r="C1310" s="41"/>
    </row>
    <row r="1311" spans="1:3" x14ac:dyDescent="0.2">
      <c r="A1311" s="41"/>
      <c r="B1311" s="41"/>
      <c r="C1311" s="41"/>
    </row>
    <row r="1312" spans="1:3" x14ac:dyDescent="0.2">
      <c r="A1312" s="41"/>
      <c r="B1312" s="41"/>
      <c r="C1312" s="41"/>
    </row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  <row r="7962" s="41" customFormat="1" x14ac:dyDescent="0.2"/>
    <row r="7963" s="41" customFormat="1" x14ac:dyDescent="0.2"/>
    <row r="7964" s="41" customFormat="1" x14ac:dyDescent="0.2"/>
    <row r="7965" s="41" customFormat="1" x14ac:dyDescent="0.2"/>
    <row r="7966" s="41" customFormat="1" x14ac:dyDescent="0.2"/>
    <row r="7967" s="41" customFormat="1" x14ac:dyDescent="0.2"/>
    <row r="7968" s="41" customFormat="1" x14ac:dyDescent="0.2"/>
    <row r="7969" s="41" customFormat="1" x14ac:dyDescent="0.2"/>
    <row r="7970" s="41" customFormat="1" x14ac:dyDescent="0.2"/>
    <row r="7971" s="41" customFormat="1" x14ac:dyDescent="0.2"/>
    <row r="7972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Herceg</cp:lastModifiedBy>
  <cp:lastPrinted>2023-07-24T12:33:14Z</cp:lastPrinted>
  <dcterms:created xsi:type="dcterms:W3CDTF">2022-08-12T12:51:27Z</dcterms:created>
  <dcterms:modified xsi:type="dcterms:W3CDTF">2026-07-06T06:09:07Z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