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sdudc02\OSDU-Racunovodstvo\IZVJEŠTAJ O IZVRŠENJU FINANCIJSKOG PLANA\TRGOVAČKI SUD\TS DU 2025\GODIŠNJI IZVJEŠTAJ 20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J27" i="1" s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8" i="15"/>
  <c r="E48" i="15"/>
  <c r="D48" i="15"/>
  <c r="C48" i="15"/>
  <c r="F46" i="15"/>
  <c r="E46" i="15"/>
  <c r="D46" i="15"/>
  <c r="C46" i="15"/>
  <c r="F45" i="15"/>
  <c r="E45" i="15"/>
  <c r="D45" i="15"/>
  <c r="C45" i="15"/>
  <c r="F42" i="15"/>
  <c r="E42" i="15"/>
  <c r="D42" i="15"/>
  <c r="C42" i="15"/>
  <c r="F40" i="15"/>
  <c r="E40" i="15"/>
  <c r="D40" i="15"/>
  <c r="C40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<sst xmlns="http://schemas.openxmlformats.org/spreadsheetml/2006/main" count="383" uniqueCount="177">
  <si>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</si>
  <si>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</si>
  <si>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</si>
  <si>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</si>
  <si>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</si>
  <si>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</si>
  <si>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</si>
  <si>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</si>
  <si>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</si>
  <si>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</si>
  <si>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</si>
  <si>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</si>
  <si>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</si>
  <si>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</si>
  <si>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</si>
  <si>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</si>
  <si>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</si>
  <si>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</si>
  <si>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</si>
  <si>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</si>
  <si>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</si>
  <si>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</si>
  <si>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</si>
  <si>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</si>
  <si>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</si>
  <si>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</si>
  <si>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</si>
  <si>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</si>
  <si>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</si>
  <si>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</si>
  <si>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</si>
  <si>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</si>
  <si>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</si>
  <si>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</si>
  <si>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</si>
  <si>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</si>
  <si>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</si>
  <si>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</si>
  <si>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</si>
  <si>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</si>
  <si>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</si>
  <si>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</si>
  <si>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</si>
  <si>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</si>
  <si>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</si>
  <si>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</si>
  <si>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</si>
  <si>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</si>
  <si>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</si>
  <si>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</si>
  <si>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</si>
  <si>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</si>
  <si>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</si>
  <si>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</si>
  <si>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</si>
  <si>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</si>
  <si>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</si>
  <si>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</si>
  <si>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</si>
  <si>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</si>
  <si>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</si>
  <si>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</si>
  <si>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</si>
  <si>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</si>
  <si>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</si>
  <si>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</si>
  <si>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</si>
  <si>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</si>
  <si>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</si>
  <si>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</si>
  <si>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</si>
  <si>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</si>
  <si>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</si>
  <si>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</si>
  <si>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</si>
  <si>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</si>
  <si>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</si>
  <si>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</si>
  <si>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</si>
  <si>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</si>
  <si>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</si>
  <si>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</si>
  <si>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</si>
  <si>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</si>
  <si>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</si>
  <si>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</si>
  <si>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</si>
  <si>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</si>
  <si>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</si>
  <si>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</si>
  <si>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</si>
  <si>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</si>
  <si>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</si>
  <si>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</si>
  <si>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</si>
  <si>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</si>
  <si>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</si>
  <si>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</si>
  <si>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</si>
  <si>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</si>
  <si>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</si>
  <si>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</si>
  <si>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</si>
  <si>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</si>
  <si>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</si>
  <si>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</si>
  <si>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</si>
  <si>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</si>
  <si>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</si>
  <si>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</si>
  <si>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</si>
  <si>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</si>
  <si>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</si>
  <si>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</si>
  <si>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</si>
  <si>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</si>
  <si>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</si>
  <si>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</si>
  <si>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</si>
  <si>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</si>
  <si>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</si>
  <si>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</si>
  <si>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</si>
  <si>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</si>
  <si>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</si>
  <si>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</si>
  <si>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</si>
  <si>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</si>
  <si>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</si>
  <si>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</si>
  <si>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</si>
  <si>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</si>
  <si>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</si>
  <si>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</si>
  <si>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</si>
  <si>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</si>
  <si>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</si>
  <si>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</si>
  <si>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</si>
  <si>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</si>
  <si>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</si>
  <si>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</si>
  <si>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</si>
  <si>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</si>
  <si>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</si>
  <si>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</si>
  <si>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</si>
  <si>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</si>
  <si>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</si>
  <si>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</si>
  <si>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</si>
  <si>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</si>
  <si>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</si>
  <si>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</si>
  <si>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</si>
  <si>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</si>
  <si>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</si>
  <si>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</si>
  <si>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</si>
  <si>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</si>
  <si>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</si>
  <si>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</si>
  <si>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</si>
  <si>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</si>
  <si>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</si>
  <si>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50598 DUBROVNIK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</si>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</sst>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B10" zoomScale="115" zoomScaleNormal="115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490308.47</v>
      </c>
      <c r="H10" s="86">
        <v>677617</v>
      </c>
      <c r="I10" s="86">
        <v>627837</v>
      </c>
      <c r="J10" s="86">
        <v>627994.41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490308.47</v>
      </c>
      <c r="H12" s="87">
        <f>ROUND(H10+H11,2)</f>
        <v>677617</v>
      </c>
      <c r="I12" s="87">
        <f>ROUND(I10+I11,2)</f>
        <v>627837</v>
      </c>
      <c r="J12" s="87">
        <f>ROUND(J10+J11,2)</f>
        <v>627994.41</v>
      </c>
      <c r="K12" s="88">
        <f>J12/G12*100</f>
        <v>128.08149326892101</v>
      </c>
      <c r="L12" s="88">
        <f>J12/I12*100</f>
        <v>100.02507179411199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489795.84000000003</v>
      </c>
      <c r="H13" s="86">
        <v>608411</v>
      </c>
      <c r="I13" s="86">
        <v>567331</v>
      </c>
      <c r="J13" s="86">
        <v>567051.89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0</v>
      </c>
      <c r="H14" s="86">
        <v>69206</v>
      </c>
      <c r="I14" s="86">
        <v>60506</v>
      </c>
      <c r="J14" s="86">
        <v>60432.86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489795.84000000003</v>
      </c>
      <c r="H15" s="87">
        <f>ROUND(H13+H14,2)</f>
        <v>677617</v>
      </c>
      <c r="I15" s="87">
        <f>ROUND(I13+I14,2)</f>
        <v>627837</v>
      </c>
      <c r="J15" s="87">
        <f>ROUND(J13+J14,2)</f>
        <v>627484.75</v>
      </c>
      <c r="K15" s="88">
        <f>J15/G15*100</f>
        <v>128.11149028950501</v>
      </c>
      <c r="L15" s="88">
        <f>J15/I15*100</f>
        <v>99.943894673298999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512.63</v>
      </c>
      <c r="H16" s="90">
        <f>ROUND(H12-H15,2)</f>
        <v>0</v>
      </c>
      <c r="I16" s="90">
        <f>ROUND(I12-I15,2)</f>
        <v>0</v>
      </c>
      <c r="J16" s="90">
        <f>ROUND(J12-J15,2)</f>
        <v>509.66</v>
      </c>
      <c r="K16" s="88">
        <f>J16/G16*100</f>
        <v>99.420634765815507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7.41</v>
      </c>
      <c r="H24" s="86"/>
      <c r="I24" s="86"/>
      <c r="J24" s="86">
        <v>520.04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-520.04</v>
      </c>
      <c r="H25" s="86"/>
      <c r="I25" s="86"/>
      <c r="J25" s="86">
        <v>-1029.7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-512.63</v>
      </c>
      <c r="H26" s="94">
        <f>ROUND(H24+H25,2)</f>
        <v>0</v>
      </c>
      <c r="I26" s="94">
        <f>ROUND(I24+I25,2)</f>
        <v>0</v>
      </c>
      <c r="J26" s="94">
        <f>ROUND(J24+J25,2)</f>
        <v>-509.66</v>
      </c>
      <c r="K26" s="93">
        <f>J26/G26*100</f>
        <v>99.420634765815507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490308.47000000003</v>
      </c>
      <c r="H10" s="65">
        <f>H11</f>
        <v>677617</v>
      </c>
      <c r="I10" s="65">
        <f>I11</f>
        <v>627837</v>
      </c>
      <c r="J10" s="65">
        <f>J11</f>
        <v>627994.40999999992</v>
      </c>
      <c r="K10" s="69">
        <f t="shared" ref="K10:K21" si="0">(J10*100)/G10</f>
        <v>128.08149326892109</v>
      </c>
      <c r="L10" s="69">
        <f t="shared" ref="L10:L21" si="1">(J10*100)/I10</f>
        <v>100.02507179411216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490308.47000000003</v>
      </c>
      <c r="H11" s="65">
        <f>H12+H15+H18</f>
        <v>677617</v>
      </c>
      <c r="I11" s="65">
        <f>I12+I15+I18</f>
        <v>627837</v>
      </c>
      <c r="J11" s="65">
        <f>J12+J15+J18</f>
        <v>627994.40999999992</v>
      </c>
      <c r="K11" s="65">
        <f t="shared" si="0"/>
        <v>128.08149326892109</v>
      </c>
      <c r="L11" s="65">
        <f t="shared" si="1"/>
        <v>100.02507179411216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0</v>
      </c>
      <c r="I12" s="65">
        <f t="shared" si="2"/>
        <v>0</v>
      </c>
      <c r="J12" s="65">
        <f t="shared" si="2"/>
        <v>0.12</v>
      </c>
      <c r="K12" s="65" t="e">
        <f t="shared" si="0"/>
        <v>#DIV/0!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0</v>
      </c>
      <c r="I13" s="65">
        <f t="shared" si="2"/>
        <v>0</v>
      </c>
      <c r="J13" s="65">
        <f t="shared" si="2"/>
        <v>0.12</v>
      </c>
      <c r="K13" s="65" t="e">
        <f t="shared" si="0"/>
        <v>#DIV/0!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0</v>
      </c>
      <c r="I14" s="66">
        <v>0</v>
      </c>
      <c r="J14" s="66">
        <v>0.12</v>
      </c>
      <c r="K14" s="66" t="e">
        <f t="shared" si="0"/>
        <v>#DIV/0!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612.63</v>
      </c>
      <c r="H15" s="65">
        <f t="shared" si="3"/>
        <v>80</v>
      </c>
      <c r="I15" s="65">
        <f t="shared" si="3"/>
        <v>80</v>
      </c>
      <c r="J15" s="65">
        <f t="shared" si="3"/>
        <v>1124.58</v>
      </c>
      <c r="K15" s="65">
        <f t="shared" si="0"/>
        <v>183.56593702561088</v>
      </c>
      <c r="L15" s="65">
        <f t="shared" si="1"/>
        <v>1405.7249999999999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612.63</v>
      </c>
      <c r="H16" s="65">
        <f t="shared" si="3"/>
        <v>80</v>
      </c>
      <c r="I16" s="65">
        <f t="shared" si="3"/>
        <v>80</v>
      </c>
      <c r="J16" s="65">
        <f t="shared" si="3"/>
        <v>1124.58</v>
      </c>
      <c r="K16" s="65">
        <f t="shared" si="0"/>
        <v>183.56593702561088</v>
      </c>
      <c r="L16" s="65">
        <f t="shared" si="1"/>
        <v>1405.7249999999999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612.63</v>
      </c>
      <c r="H17" s="66">
        <v>80</v>
      </c>
      <c r="I17" s="66">
        <v>80</v>
      </c>
      <c r="J17" s="66">
        <v>1124.58</v>
      </c>
      <c r="K17" s="66">
        <f t="shared" si="0"/>
        <v>183.56593702561088</v>
      </c>
      <c r="L17" s="66">
        <f t="shared" si="1"/>
        <v>1405.7249999999999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489695.84</v>
      </c>
      <c r="H18" s="65">
        <f>H19</f>
        <v>677537</v>
      </c>
      <c r="I18" s="65">
        <f>I19</f>
        <v>627757</v>
      </c>
      <c r="J18" s="65">
        <f>J19</f>
        <v>626869.71</v>
      </c>
      <c r="K18" s="65">
        <f t="shared" si="0"/>
        <v>128.01205540157335</v>
      </c>
      <c r="L18" s="65">
        <f t="shared" si="1"/>
        <v>99.858657091836491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489695.84</v>
      </c>
      <c r="H19" s="65">
        <f>H20+H21</f>
        <v>677537</v>
      </c>
      <c r="I19" s="65">
        <f>I20+I21</f>
        <v>627757</v>
      </c>
      <c r="J19" s="65">
        <f>J20+J21</f>
        <v>626869.71</v>
      </c>
      <c r="K19" s="65">
        <f t="shared" si="0"/>
        <v>128.01205540157335</v>
      </c>
      <c r="L19" s="65">
        <f t="shared" si="1"/>
        <v>99.858657091836491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489695.84</v>
      </c>
      <c r="H20" s="66">
        <v>608331</v>
      </c>
      <c r="I20" s="66">
        <v>567251</v>
      </c>
      <c r="J20" s="66">
        <v>566436.85</v>
      </c>
      <c r="K20" s="66">
        <f t="shared" si="0"/>
        <v>115.67115824386011</v>
      </c>
      <c r="L20" s="66">
        <f t="shared" si="1"/>
        <v>99.856474470736941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0</v>
      </c>
      <c r="H21" s="66">
        <v>69206</v>
      </c>
      <c r="I21" s="66">
        <v>60506</v>
      </c>
      <c r="J21" s="66">
        <v>60432.86</v>
      </c>
      <c r="K21" s="66" t="e">
        <f t="shared" si="0"/>
        <v>#DIV/0!</v>
      </c>
      <c r="L21" s="66">
        <f t="shared" si="1"/>
        <v>99.879119426172608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G27+G63</f>
        <v>489795.84000000003</v>
      </c>
      <c r="H26" s="65">
        <f>H27+H63</f>
        <v>677617</v>
      </c>
      <c r="I26" s="65">
        <f>I27+I63</f>
        <v>627837</v>
      </c>
      <c r="J26" s="65">
        <f>J27+J63</f>
        <v>627484.74999999988</v>
      </c>
      <c r="K26" s="70">
        <f t="shared" ref="K26:K69" si="4">(J26*100)/G26</f>
        <v>128.1114902895051</v>
      </c>
      <c r="L26" s="70">
        <f t="shared" ref="L26:L69" si="5">(J26*100)/I26</f>
        <v>99.943894673298956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G28+G36+G60</f>
        <v>489795.84000000003</v>
      </c>
      <c r="H27" s="65">
        <f>H28+H36+H60</f>
        <v>608411</v>
      </c>
      <c r="I27" s="65">
        <f>I28+I36+I60</f>
        <v>567331</v>
      </c>
      <c r="J27" s="65">
        <f>J28+J36+J60</f>
        <v>567051.8899999999</v>
      </c>
      <c r="K27" s="65">
        <f t="shared" si="4"/>
        <v>115.77311273203136</v>
      </c>
      <c r="L27" s="65">
        <f t="shared" si="5"/>
        <v>99.950802970399991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437339.15</v>
      </c>
      <c r="H28" s="65">
        <f>H29+H32+H34</f>
        <v>564681</v>
      </c>
      <c r="I28" s="65">
        <f>I29+I32+I34</f>
        <v>520691</v>
      </c>
      <c r="J28" s="65">
        <f>J29+J32+J34</f>
        <v>520565.79999999993</v>
      </c>
      <c r="K28" s="65">
        <f t="shared" si="4"/>
        <v>119.03023088602976</v>
      </c>
      <c r="L28" s="65">
        <f t="shared" si="5"/>
        <v>99.975955028990327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361817.01</v>
      </c>
      <c r="H29" s="65">
        <f>H30+H31</f>
        <v>468400</v>
      </c>
      <c r="I29" s="65">
        <f>I30+I31</f>
        <v>433400</v>
      </c>
      <c r="J29" s="65">
        <f>J30+J31</f>
        <v>433321.8</v>
      </c>
      <c r="K29" s="65">
        <f t="shared" si="4"/>
        <v>119.76269440731932</v>
      </c>
      <c r="L29" s="65">
        <f t="shared" si="5"/>
        <v>99.981956622058149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361817.01</v>
      </c>
      <c r="H30" s="66">
        <v>450400</v>
      </c>
      <c r="I30" s="66">
        <v>433400</v>
      </c>
      <c r="J30" s="66">
        <v>433321.8</v>
      </c>
      <c r="K30" s="66">
        <f t="shared" si="4"/>
        <v>119.76269440731932</v>
      </c>
      <c r="L30" s="66">
        <f t="shared" si="5"/>
        <v>99.981956622058149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0</v>
      </c>
      <c r="H31" s="66">
        <v>18000</v>
      </c>
      <c r="I31" s="66">
        <v>0</v>
      </c>
      <c r="J31" s="66">
        <v>0</v>
      </c>
      <c r="K31" s="66" t="e">
        <f t="shared" si="4"/>
        <v>#DIV/0!</v>
      </c>
      <c r="L31" s="66" t="e">
        <f t="shared" si="5"/>
        <v>#DIV/0!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15822.31</v>
      </c>
      <c r="H32" s="65">
        <f>H33</f>
        <v>20290</v>
      </c>
      <c r="I32" s="65">
        <f>I33</f>
        <v>15790</v>
      </c>
      <c r="J32" s="65">
        <f>J33</f>
        <v>15745.85</v>
      </c>
      <c r="K32" s="65">
        <f t="shared" si="4"/>
        <v>99.516758298883033</v>
      </c>
      <c r="L32" s="65">
        <f t="shared" si="5"/>
        <v>99.720392653578216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15822.31</v>
      </c>
      <c r="H33" s="66">
        <v>20290</v>
      </c>
      <c r="I33" s="66">
        <v>15790</v>
      </c>
      <c r="J33" s="66">
        <v>15745.85</v>
      </c>
      <c r="K33" s="66">
        <f t="shared" si="4"/>
        <v>99.516758298883033</v>
      </c>
      <c r="L33" s="66">
        <f t="shared" si="5"/>
        <v>99.720392653578216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59699.83</v>
      </c>
      <c r="H34" s="65">
        <f>H35</f>
        <v>75991</v>
      </c>
      <c r="I34" s="65">
        <f>I35</f>
        <v>71501</v>
      </c>
      <c r="J34" s="65">
        <f>J35</f>
        <v>71498.149999999994</v>
      </c>
      <c r="K34" s="65">
        <f t="shared" si="4"/>
        <v>119.76273634280031</v>
      </c>
      <c r="L34" s="65">
        <f t="shared" si="5"/>
        <v>99.996014041761654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59699.83</v>
      </c>
      <c r="H35" s="66">
        <v>75991</v>
      </c>
      <c r="I35" s="66">
        <v>71501</v>
      </c>
      <c r="J35" s="66">
        <v>71498.149999999994</v>
      </c>
      <c r="K35" s="66">
        <f t="shared" si="4"/>
        <v>119.76273634280031</v>
      </c>
      <c r="L35" s="66">
        <f t="shared" si="5"/>
        <v>99.996014041761654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G37+G42+G46+G55+G57</f>
        <v>51886.93</v>
      </c>
      <c r="H36" s="65">
        <f>H37+H42+H46+H55+H57</f>
        <v>42630</v>
      </c>
      <c r="I36" s="65">
        <f>I37+I42+I46+I55+I57</f>
        <v>45840</v>
      </c>
      <c r="J36" s="65">
        <f>J37+J42+J46+J55+J57</f>
        <v>45761.62</v>
      </c>
      <c r="K36" s="65">
        <f t="shared" si="4"/>
        <v>88.194888385186786</v>
      </c>
      <c r="L36" s="65">
        <f t="shared" si="5"/>
        <v>99.829013961605582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19236.39</v>
      </c>
      <c r="H37" s="65">
        <f>H38+H39+H40+H41</f>
        <v>19700</v>
      </c>
      <c r="I37" s="65">
        <f>I38+I39+I40+I41</f>
        <v>20900</v>
      </c>
      <c r="J37" s="65">
        <f>J38+J39+J40+J41</f>
        <v>20724.78</v>
      </c>
      <c r="K37" s="65">
        <f t="shared" si="4"/>
        <v>107.7373665225128</v>
      </c>
      <c r="L37" s="65">
        <f t="shared" si="5"/>
        <v>99.161626794258368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13204.69</v>
      </c>
      <c r="H38" s="66">
        <v>12700</v>
      </c>
      <c r="I38" s="66">
        <v>13500</v>
      </c>
      <c r="J38" s="66">
        <v>13444.65</v>
      </c>
      <c r="K38" s="66">
        <f t="shared" si="4"/>
        <v>101.81723311944468</v>
      </c>
      <c r="L38" s="66">
        <f t="shared" si="5"/>
        <v>99.59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4353.2</v>
      </c>
      <c r="H39" s="66">
        <v>5500</v>
      </c>
      <c r="I39" s="66">
        <v>5500</v>
      </c>
      <c r="J39" s="66">
        <v>5419.88</v>
      </c>
      <c r="K39" s="66">
        <f t="shared" si="4"/>
        <v>124.50335385463568</v>
      </c>
      <c r="L39" s="66">
        <f t="shared" si="5"/>
        <v>98.543272727272722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1678.5</v>
      </c>
      <c r="H40" s="66">
        <v>500</v>
      </c>
      <c r="I40" s="66">
        <v>800</v>
      </c>
      <c r="J40" s="66">
        <v>799.26</v>
      </c>
      <c r="K40" s="66">
        <f t="shared" si="4"/>
        <v>47.617515638963361</v>
      </c>
      <c r="L40" s="66">
        <f t="shared" si="5"/>
        <v>99.907499999999999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1000</v>
      </c>
      <c r="I41" s="66">
        <v>1100</v>
      </c>
      <c r="J41" s="66">
        <v>1060.99</v>
      </c>
      <c r="K41" s="66" t="e">
        <f t="shared" si="4"/>
        <v>#DIV/0!</v>
      </c>
      <c r="L41" s="66">
        <f t="shared" si="5"/>
        <v>96.453636363636363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</f>
        <v>9221.4500000000007</v>
      </c>
      <c r="H42" s="65">
        <f>H43+H44+H45</f>
        <v>7211</v>
      </c>
      <c r="I42" s="65">
        <f>I43+I44+I45</f>
        <v>6611</v>
      </c>
      <c r="J42" s="65">
        <f>J43+J44+J45</f>
        <v>6493.51</v>
      </c>
      <c r="K42" s="65">
        <f t="shared" si="4"/>
        <v>70.417450617852936</v>
      </c>
      <c r="L42" s="65">
        <f t="shared" si="5"/>
        <v>98.222810467402809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8884.35</v>
      </c>
      <c r="H43" s="66">
        <v>6580</v>
      </c>
      <c r="I43" s="66">
        <v>6330</v>
      </c>
      <c r="J43" s="66">
        <v>6296.26</v>
      </c>
      <c r="K43" s="66">
        <f t="shared" si="4"/>
        <v>70.869112540591033</v>
      </c>
      <c r="L43" s="66">
        <f t="shared" si="5"/>
        <v>99.466982622432866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180.5</v>
      </c>
      <c r="H44" s="66">
        <v>531</v>
      </c>
      <c r="I44" s="66">
        <v>81</v>
      </c>
      <c r="J44" s="66">
        <v>32.549999999999997</v>
      </c>
      <c r="K44" s="66">
        <f t="shared" si="4"/>
        <v>18.033240997229917</v>
      </c>
      <c r="L44" s="66">
        <f t="shared" si="5"/>
        <v>40.185185185185183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156.6</v>
      </c>
      <c r="H45" s="66">
        <v>100</v>
      </c>
      <c r="I45" s="66">
        <v>200</v>
      </c>
      <c r="J45" s="66">
        <v>164.7</v>
      </c>
      <c r="K45" s="66">
        <f t="shared" si="4"/>
        <v>105.17241379310346</v>
      </c>
      <c r="L45" s="66">
        <f t="shared" si="5"/>
        <v>82.35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</f>
        <v>21654.23</v>
      </c>
      <c r="H46" s="65">
        <f>H47+H48+H49+H50+H51+H52+H53+H54</f>
        <v>15054</v>
      </c>
      <c r="I46" s="65">
        <f>I47+I48+I49+I50+I51+I52+I53+I54</f>
        <v>15764</v>
      </c>
      <c r="J46" s="65">
        <f>J47+J48+J49+J50+J51+J52+J53+J54</f>
        <v>15547.73</v>
      </c>
      <c r="K46" s="65">
        <f t="shared" si="4"/>
        <v>71.799967027227481</v>
      </c>
      <c r="L46" s="65">
        <f t="shared" si="5"/>
        <v>98.628076630296874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9343.4699999999993</v>
      </c>
      <c r="H47" s="66">
        <v>8600</v>
      </c>
      <c r="I47" s="66">
        <v>9550</v>
      </c>
      <c r="J47" s="66">
        <v>9513.9599999999991</v>
      </c>
      <c r="K47" s="66">
        <f t="shared" si="4"/>
        <v>101.82469682034619</v>
      </c>
      <c r="L47" s="66">
        <f t="shared" si="5"/>
        <v>99.622617801047127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2642.95</v>
      </c>
      <c r="H48" s="66">
        <v>955</v>
      </c>
      <c r="I48" s="66">
        <v>755</v>
      </c>
      <c r="J48" s="66">
        <v>738.75</v>
      </c>
      <c r="K48" s="66">
        <f t="shared" si="4"/>
        <v>27.951720615221628</v>
      </c>
      <c r="L48" s="66">
        <f t="shared" si="5"/>
        <v>97.847682119205302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2980</v>
      </c>
      <c r="H49" s="66">
        <v>100</v>
      </c>
      <c r="I49" s="66">
        <v>150</v>
      </c>
      <c r="J49" s="66">
        <v>117.5</v>
      </c>
      <c r="K49" s="66">
        <f t="shared" si="4"/>
        <v>3.9429530201342282</v>
      </c>
      <c r="L49" s="66">
        <f t="shared" si="5"/>
        <v>78.333333333333329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541.78</v>
      </c>
      <c r="H50" s="66">
        <v>950</v>
      </c>
      <c r="I50" s="66">
        <v>1050</v>
      </c>
      <c r="J50" s="66">
        <v>1037.18</v>
      </c>
      <c r="K50" s="66">
        <f t="shared" si="4"/>
        <v>191.43932961718781</v>
      </c>
      <c r="L50" s="66">
        <f t="shared" si="5"/>
        <v>98.779047619047617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3407.61</v>
      </c>
      <c r="H51" s="66">
        <v>4047</v>
      </c>
      <c r="I51" s="66">
        <v>4147</v>
      </c>
      <c r="J51" s="66">
        <v>4120.42</v>
      </c>
      <c r="K51" s="66">
        <f t="shared" si="4"/>
        <v>120.91818019080822</v>
      </c>
      <c r="L51" s="66">
        <f t="shared" si="5"/>
        <v>99.359054738365089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2468.54</v>
      </c>
      <c r="H52" s="66">
        <v>240</v>
      </c>
      <c r="I52" s="66">
        <v>40</v>
      </c>
      <c r="J52" s="66">
        <v>0</v>
      </c>
      <c r="K52" s="66">
        <f t="shared" si="4"/>
        <v>0</v>
      </c>
      <c r="L52" s="66">
        <f t="shared" si="5"/>
        <v>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147.66</v>
      </c>
      <c r="H53" s="66">
        <v>112</v>
      </c>
      <c r="I53" s="66">
        <v>22</v>
      </c>
      <c r="J53" s="66">
        <v>19.920000000000002</v>
      </c>
      <c r="K53" s="66">
        <f t="shared" si="4"/>
        <v>13.490451036164162</v>
      </c>
      <c r="L53" s="66">
        <f t="shared" si="5"/>
        <v>90.545454545454547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122.22</v>
      </c>
      <c r="H54" s="66">
        <v>50</v>
      </c>
      <c r="I54" s="66">
        <v>50</v>
      </c>
      <c r="J54" s="66">
        <v>0</v>
      </c>
      <c r="K54" s="66">
        <f t="shared" si="4"/>
        <v>0</v>
      </c>
      <c r="L54" s="66">
        <f t="shared" si="5"/>
        <v>0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0</v>
      </c>
      <c r="H55" s="65">
        <f>H56</f>
        <v>100</v>
      </c>
      <c r="I55" s="65">
        <f>I56</f>
        <v>0</v>
      </c>
      <c r="J55" s="65">
        <f>J56</f>
        <v>0</v>
      </c>
      <c r="K55" s="65" t="e">
        <f t="shared" si="4"/>
        <v>#DIV/0!</v>
      </c>
      <c r="L55" s="65" t="e">
        <f t="shared" si="5"/>
        <v>#DIV/0!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100</v>
      </c>
      <c r="I56" s="66">
        <v>0</v>
      </c>
      <c r="J56" s="66">
        <v>0</v>
      </c>
      <c r="K56" s="66" t="e">
        <f t="shared" si="4"/>
        <v>#DIV/0!</v>
      </c>
      <c r="L56" s="66" t="e">
        <f t="shared" si="5"/>
        <v>#DIV/0!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</f>
        <v>1774.86</v>
      </c>
      <c r="H57" s="65">
        <f>H58+H59</f>
        <v>565</v>
      </c>
      <c r="I57" s="65">
        <f>I58+I59</f>
        <v>2565</v>
      </c>
      <c r="J57" s="65">
        <f>J58+J59</f>
        <v>2995.6</v>
      </c>
      <c r="K57" s="65">
        <f t="shared" si="4"/>
        <v>168.77950936975313</v>
      </c>
      <c r="L57" s="65">
        <f t="shared" si="5"/>
        <v>116.78752436647173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1600.3</v>
      </c>
      <c r="H58" s="66">
        <v>450</v>
      </c>
      <c r="I58" s="66">
        <v>2450</v>
      </c>
      <c r="J58" s="66">
        <v>2902.6</v>
      </c>
      <c r="K58" s="66">
        <f t="shared" si="4"/>
        <v>181.37849153283759</v>
      </c>
      <c r="L58" s="66">
        <f t="shared" si="5"/>
        <v>118.4734693877551</v>
      </c>
    </row>
    <row r="59" spans="2:12" x14ac:dyDescent="0.25">
      <c r="B59" s="66"/>
      <c r="C59" s="66"/>
      <c r="D59" s="66"/>
      <c r="E59" s="66" t="s">
        <v>135</v>
      </c>
      <c r="F59" s="66" t="s">
        <v>132</v>
      </c>
      <c r="G59" s="66">
        <v>174.56</v>
      </c>
      <c r="H59" s="66">
        <v>115</v>
      </c>
      <c r="I59" s="66">
        <v>115</v>
      </c>
      <c r="J59" s="66">
        <v>93</v>
      </c>
      <c r="K59" s="66">
        <f t="shared" si="4"/>
        <v>53.276810265811179</v>
      </c>
      <c r="L59" s="66">
        <f t="shared" si="5"/>
        <v>80.869565217391298</v>
      </c>
    </row>
    <row r="60" spans="2:12" x14ac:dyDescent="0.25">
      <c r="B60" s="65"/>
      <c r="C60" s="65" t="s">
        <v>136</v>
      </c>
      <c r="D60" s="65"/>
      <c r="E60" s="65"/>
      <c r="F60" s="65" t="s">
        <v>137</v>
      </c>
      <c r="G60" s="65">
        <f t="shared" ref="G60:J61" si="6">G61</f>
        <v>569.76</v>
      </c>
      <c r="H60" s="65">
        <f t="shared" si="6"/>
        <v>1100</v>
      </c>
      <c r="I60" s="65">
        <f t="shared" si="6"/>
        <v>800</v>
      </c>
      <c r="J60" s="65">
        <f t="shared" si="6"/>
        <v>724.47</v>
      </c>
      <c r="K60" s="65">
        <f t="shared" si="4"/>
        <v>127.15353833192924</v>
      </c>
      <c r="L60" s="65">
        <f t="shared" si="5"/>
        <v>90.558750000000003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 t="shared" si="6"/>
        <v>569.76</v>
      </c>
      <c r="H61" s="65">
        <f t="shared" si="6"/>
        <v>1100</v>
      </c>
      <c r="I61" s="65">
        <f t="shared" si="6"/>
        <v>800</v>
      </c>
      <c r="J61" s="65">
        <f t="shared" si="6"/>
        <v>724.47</v>
      </c>
      <c r="K61" s="65">
        <f t="shared" si="4"/>
        <v>127.15353833192924</v>
      </c>
      <c r="L61" s="65">
        <f t="shared" si="5"/>
        <v>90.558750000000003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569.76</v>
      </c>
      <c r="H62" s="66">
        <v>1100</v>
      </c>
      <c r="I62" s="66">
        <v>800</v>
      </c>
      <c r="J62" s="66">
        <v>724.47</v>
      </c>
      <c r="K62" s="66">
        <f t="shared" si="4"/>
        <v>127.15353833192924</v>
      </c>
      <c r="L62" s="66">
        <f t="shared" si="5"/>
        <v>90.558750000000003</v>
      </c>
    </row>
    <row r="63" spans="2:12" x14ac:dyDescent="0.25">
      <c r="B63" s="65" t="s">
        <v>142</v>
      </c>
      <c r="C63" s="65"/>
      <c r="D63" s="65"/>
      <c r="E63" s="65"/>
      <c r="F63" s="65" t="s">
        <v>143</v>
      </c>
      <c r="G63" s="65">
        <f>G64+G67</f>
        <v>0</v>
      </c>
      <c r="H63" s="65">
        <f>H64+H67</f>
        <v>69206</v>
      </c>
      <c r="I63" s="65">
        <f>I64+I67</f>
        <v>60506</v>
      </c>
      <c r="J63" s="65">
        <f>J64+J67</f>
        <v>60432.86</v>
      </c>
      <c r="K63" s="65" t="e">
        <f t="shared" si="4"/>
        <v>#DIV/0!</v>
      </c>
      <c r="L63" s="65">
        <f t="shared" si="5"/>
        <v>99.879119426172608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 t="shared" ref="G64:J65" si="7">G65</f>
        <v>0</v>
      </c>
      <c r="H64" s="65">
        <f t="shared" si="7"/>
        <v>1000</v>
      </c>
      <c r="I64" s="65">
        <f t="shared" si="7"/>
        <v>300</v>
      </c>
      <c r="J64" s="65">
        <f t="shared" si="7"/>
        <v>281.25</v>
      </c>
      <c r="K64" s="65" t="e">
        <f t="shared" si="4"/>
        <v>#DIV/0!</v>
      </c>
      <c r="L64" s="65">
        <f t="shared" si="5"/>
        <v>93.75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 t="shared" si="7"/>
        <v>0</v>
      </c>
      <c r="H65" s="65">
        <f t="shared" si="7"/>
        <v>1000</v>
      </c>
      <c r="I65" s="65">
        <f t="shared" si="7"/>
        <v>300</v>
      </c>
      <c r="J65" s="65">
        <f t="shared" si="7"/>
        <v>281.25</v>
      </c>
      <c r="K65" s="65" t="e">
        <f t="shared" si="4"/>
        <v>#DIV/0!</v>
      </c>
      <c r="L65" s="65">
        <f t="shared" si="5"/>
        <v>93.75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0</v>
      </c>
      <c r="H66" s="66">
        <v>1000</v>
      </c>
      <c r="I66" s="66">
        <v>300</v>
      </c>
      <c r="J66" s="66">
        <v>281.25</v>
      </c>
      <c r="K66" s="66" t="e">
        <f t="shared" si="4"/>
        <v>#DIV/0!</v>
      </c>
      <c r="L66" s="66">
        <f t="shared" si="5"/>
        <v>93.75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 t="shared" ref="G67:J68" si="8">G68</f>
        <v>0</v>
      </c>
      <c r="H67" s="65">
        <f t="shared" si="8"/>
        <v>68206</v>
      </c>
      <c r="I67" s="65">
        <f t="shared" si="8"/>
        <v>60206</v>
      </c>
      <c r="J67" s="65">
        <f t="shared" si="8"/>
        <v>60151.61</v>
      </c>
      <c r="K67" s="65" t="e">
        <f t="shared" si="4"/>
        <v>#DIV/0!</v>
      </c>
      <c r="L67" s="65">
        <f t="shared" si="5"/>
        <v>99.909660166760787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 t="shared" si="8"/>
        <v>0</v>
      </c>
      <c r="H68" s="65">
        <f t="shared" si="8"/>
        <v>68206</v>
      </c>
      <c r="I68" s="65">
        <f t="shared" si="8"/>
        <v>60206</v>
      </c>
      <c r="J68" s="65">
        <f t="shared" si="8"/>
        <v>60151.61</v>
      </c>
      <c r="K68" s="65" t="e">
        <f t="shared" si="4"/>
        <v>#DIV/0!</v>
      </c>
      <c r="L68" s="65">
        <f t="shared" si="5"/>
        <v>99.909660166760787</v>
      </c>
    </row>
    <row r="69" spans="2:12" x14ac:dyDescent="0.25">
      <c r="B69" s="66"/>
      <c r="C69" s="66"/>
      <c r="D69" s="66"/>
      <c r="E69" s="66" t="s">
        <v>154</v>
      </c>
      <c r="F69" s="66" t="s">
        <v>153</v>
      </c>
      <c r="G69" s="66">
        <v>0</v>
      </c>
      <c r="H69" s="66">
        <v>68206</v>
      </c>
      <c r="I69" s="66">
        <v>60206</v>
      </c>
      <c r="J69" s="66">
        <v>60151.61</v>
      </c>
      <c r="K69" s="66" t="e">
        <f t="shared" si="4"/>
        <v>#DIV/0!</v>
      </c>
      <c r="L69" s="66">
        <f t="shared" si="5"/>
        <v>99.909660166760787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490308.47000000003</v>
      </c>
      <c r="D6" s="71">
        <f>D7+D9+D11</f>
        <v>677617</v>
      </c>
      <c r="E6" s="71">
        <f>E7+E9+E11</f>
        <v>627837</v>
      </c>
      <c r="F6" s="71">
        <f>F7+F9+F11</f>
        <v>627994.40999999992</v>
      </c>
      <c r="G6" s="72">
        <f t="shared" ref="G6:G17" si="0">(F6*100)/C6</f>
        <v>128.08149326892109</v>
      </c>
      <c r="H6" s="72">
        <f t="shared" ref="H6:H17" si="1">(F6*100)/E6</f>
        <v>100.02507179411216</v>
      </c>
    </row>
    <row r="7" spans="1:8" x14ac:dyDescent="0.25">
      <c r="A7"/>
      <c r="B7" s="8" t="s">
        <v>155</v>
      </c>
      <c r="C7" s="71">
        <f>C8</f>
        <v>489695.84</v>
      </c>
      <c r="D7" s="71">
        <f>D8</f>
        <v>677537</v>
      </c>
      <c r="E7" s="71">
        <f>E8</f>
        <v>627757</v>
      </c>
      <c r="F7" s="71">
        <f>F8</f>
        <v>626869.71</v>
      </c>
      <c r="G7" s="72">
        <f t="shared" si="0"/>
        <v>128.01205540157335</v>
      </c>
      <c r="H7" s="72">
        <f t="shared" si="1"/>
        <v>99.858657091836491</v>
      </c>
    </row>
    <row r="8" spans="1:8" x14ac:dyDescent="0.25">
      <c r="A8"/>
      <c r="B8" s="16" t="s">
        <v>156</v>
      </c>
      <c r="C8" s="73">
        <v>489695.84</v>
      </c>
      <c r="D8" s="73">
        <v>677537</v>
      </c>
      <c r="E8" s="73">
        <v>627757</v>
      </c>
      <c r="F8" s="74">
        <v>626869.71</v>
      </c>
      <c r="G8" s="70">
        <f t="shared" si="0"/>
        <v>128.01205540157335</v>
      </c>
      <c r="H8" s="70">
        <f t="shared" si="1"/>
        <v>99.858657091836491</v>
      </c>
    </row>
    <row r="9" spans="1:8" x14ac:dyDescent="0.25">
      <c r="A9"/>
      <c r="B9" s="8" t="s">
        <v>157</v>
      </c>
      <c r="C9" s="71">
        <f>C10</f>
        <v>612.63</v>
      </c>
      <c r="D9" s="71">
        <f>D10</f>
        <v>80</v>
      </c>
      <c r="E9" s="71">
        <f>E10</f>
        <v>80</v>
      </c>
      <c r="F9" s="71">
        <f>F10</f>
        <v>1124.58</v>
      </c>
      <c r="G9" s="72">
        <f t="shared" si="0"/>
        <v>183.56593702561088</v>
      </c>
      <c r="H9" s="72">
        <f t="shared" si="1"/>
        <v>1405.7249999999999</v>
      </c>
    </row>
    <row r="10" spans="1:8" x14ac:dyDescent="0.25">
      <c r="A10"/>
      <c r="B10" s="16" t="s">
        <v>158</v>
      </c>
      <c r="C10" s="73">
        <v>612.63</v>
      </c>
      <c r="D10" s="73">
        <v>80</v>
      </c>
      <c r="E10" s="73">
        <v>80</v>
      </c>
      <c r="F10" s="74">
        <v>1124.58</v>
      </c>
      <c r="G10" s="70">
        <f t="shared" si="0"/>
        <v>183.56593702561088</v>
      </c>
      <c r="H10" s="70">
        <f t="shared" si="1"/>
        <v>1405.7249999999999</v>
      </c>
    </row>
    <row r="11" spans="1:8" x14ac:dyDescent="0.25">
      <c r="A11"/>
      <c r="B11" s="8" t="s">
        <v>159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0.12</v>
      </c>
      <c r="G11" s="72" t="e">
        <f t="shared" si="0"/>
        <v>#DIV/0!</v>
      </c>
      <c r="H11" s="72" t="e">
        <f t="shared" si="1"/>
        <v>#DIV/0!</v>
      </c>
    </row>
    <row r="12" spans="1:8" x14ac:dyDescent="0.25">
      <c r="A12"/>
      <c r="B12" s="16" t="s">
        <v>160</v>
      </c>
      <c r="C12" s="73">
        <v>0</v>
      </c>
      <c r="D12" s="73">
        <v>0</v>
      </c>
      <c r="E12" s="73">
        <v>0</v>
      </c>
      <c r="F12" s="74">
        <v>0.12</v>
      </c>
      <c r="G12" s="70" t="e">
        <f t="shared" si="0"/>
        <v>#DIV/0!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489795.84000000003</v>
      </c>
      <c r="D13" s="75">
        <f>D14+D16</f>
        <v>677617</v>
      </c>
      <c r="E13" s="75">
        <f>E14+E16</f>
        <v>627837</v>
      </c>
      <c r="F13" s="75">
        <f>F14+F16</f>
        <v>627484.75</v>
      </c>
      <c r="G13" s="72">
        <f t="shared" si="0"/>
        <v>128.1114902895051</v>
      </c>
      <c r="H13" s="72">
        <f t="shared" si="1"/>
        <v>99.943894673298956</v>
      </c>
    </row>
    <row r="14" spans="1:8" x14ac:dyDescent="0.25">
      <c r="A14"/>
      <c r="B14" s="8" t="s">
        <v>155</v>
      </c>
      <c r="C14" s="75">
        <f>C15</f>
        <v>489695.84</v>
      </c>
      <c r="D14" s="75">
        <f>D15</f>
        <v>677537</v>
      </c>
      <c r="E14" s="75">
        <f>E15</f>
        <v>627757</v>
      </c>
      <c r="F14" s="75">
        <f>F15</f>
        <v>626869.71</v>
      </c>
      <c r="G14" s="72">
        <f t="shared" si="0"/>
        <v>128.01205540157335</v>
      </c>
      <c r="H14" s="72">
        <f t="shared" si="1"/>
        <v>99.858657091836491</v>
      </c>
    </row>
    <row r="15" spans="1:8" x14ac:dyDescent="0.25">
      <c r="A15"/>
      <c r="B15" s="16" t="s">
        <v>156</v>
      </c>
      <c r="C15" s="73">
        <v>489695.84</v>
      </c>
      <c r="D15" s="73">
        <v>677537</v>
      </c>
      <c r="E15" s="76">
        <v>627757</v>
      </c>
      <c r="F15" s="74">
        <v>626869.71</v>
      </c>
      <c r="G15" s="70">
        <f t="shared" si="0"/>
        <v>128.01205540157335</v>
      </c>
      <c r="H15" s="70">
        <f t="shared" si="1"/>
        <v>99.858657091836491</v>
      </c>
    </row>
    <row r="16" spans="1:8" x14ac:dyDescent="0.25">
      <c r="A16"/>
      <c r="B16" s="8" t="s">
        <v>157</v>
      </c>
      <c r="C16" s="75">
        <f>C17</f>
        <v>100</v>
      </c>
      <c r="D16" s="75">
        <f>D17</f>
        <v>80</v>
      </c>
      <c r="E16" s="75">
        <f>E17</f>
        <v>80</v>
      </c>
      <c r="F16" s="75">
        <f>F17</f>
        <v>615.04</v>
      </c>
      <c r="G16" s="72">
        <f t="shared" si="0"/>
        <v>615.04</v>
      </c>
      <c r="H16" s="72">
        <f t="shared" si="1"/>
        <v>768.8</v>
      </c>
    </row>
    <row r="17" spans="1:8" x14ac:dyDescent="0.25">
      <c r="A17"/>
      <c r="B17" s="16" t="s">
        <v>158</v>
      </c>
      <c r="C17" s="73">
        <v>100</v>
      </c>
      <c r="D17" s="73">
        <v>80</v>
      </c>
      <c r="E17" s="76">
        <v>80</v>
      </c>
      <c r="F17" s="74">
        <v>615.04</v>
      </c>
      <c r="G17" s="70">
        <f t="shared" si="0"/>
        <v>615.04</v>
      </c>
      <c r="H17" s="70">
        <f t="shared" si="1"/>
        <v>768.8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489795.84000000003</v>
      </c>
      <c r="D6" s="75">
        <f t="shared" si="0"/>
        <v>677617</v>
      </c>
      <c r="E6" s="75">
        <f t="shared" si="0"/>
        <v>627837</v>
      </c>
      <c r="F6" s="75">
        <f t="shared" si="0"/>
        <v>627484.75</v>
      </c>
      <c r="G6" s="70">
        <f>(F6*100)/C6</f>
        <v>128.1114902895051</v>
      </c>
      <c r="H6" s="70">
        <f>(F6*100)/E6</f>
        <v>99.943894673298956</v>
      </c>
    </row>
    <row r="7" spans="2:8" x14ac:dyDescent="0.25">
      <c r="B7" s="8" t="s">
        <v>161</v>
      </c>
      <c r="C7" s="75">
        <f t="shared" si="0"/>
        <v>489795.84000000003</v>
      </c>
      <c r="D7" s="75">
        <f t="shared" si="0"/>
        <v>677617</v>
      </c>
      <c r="E7" s="75">
        <f t="shared" si="0"/>
        <v>627837</v>
      </c>
      <c r="F7" s="75">
        <f t="shared" si="0"/>
        <v>627484.75</v>
      </c>
      <c r="G7" s="70">
        <f>(F7*100)/C7</f>
        <v>128.1114902895051</v>
      </c>
      <c r="H7" s="70">
        <f>(F7*100)/E7</f>
        <v>99.943894673298956</v>
      </c>
    </row>
    <row r="8" spans="2:8" x14ac:dyDescent="0.25">
      <c r="B8" s="11" t="s">
        <v>162</v>
      </c>
      <c r="C8" s="73">
        <v>489795.84000000003</v>
      </c>
      <c r="D8" s="73">
        <v>677617</v>
      </c>
      <c r="E8" s="73">
        <v>627837</v>
      </c>
      <c r="F8" s="74">
        <v>627484.75</v>
      </c>
      <c r="G8" s="70">
        <f>(F8*100)/C8</f>
        <v>128.1114902895051</v>
      </c>
      <c r="H8" s="70">
        <f>(F8*100)/E8</f>
        <v>99.943894673298956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6"/>
  <sheetViews>
    <sheetView topLeftCell="A31" zoomScale="130" zoomScaleNormal="130" workbookViewId="0">
      <selection activeCell="A19" sqref="A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163</v>
      </c>
      <c r="C1" s="39"/>
    </row>
    <row r="2" spans="1:6" ht="15" customHeight="1" x14ac:dyDescent="0.2">
      <c r="A2" s="41" t="s">
        <v>34</v>
      </c>
      <c r="B2" s="42" t="s">
        <v>164</v>
      </c>
      <c r="C2" s="39"/>
    </row>
    <row r="3" spans="1:6" s="39" customFormat="1" ht="43.5" customHeight="1" x14ac:dyDescent="0.2">
      <c r="A3" s="43" t="s">
        <v>35</v>
      </c>
      <c r="B3" s="37" t="s">
        <v>165</v>
      </c>
    </row>
    <row r="4" spans="1:6" s="39" customFormat="1" x14ac:dyDescent="0.2">
      <c r="A4" s="43" t="s">
        <v>36</v>
      </c>
      <c r="B4" s="44" t="s">
        <v>166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167</v>
      </c>
      <c r="B7" s="46"/>
      <c r="C7" s="77">
        <f>C12+C48</f>
        <v>677537</v>
      </c>
      <c r="D7" s="77">
        <f>D12+D48</f>
        <v>627757</v>
      </c>
      <c r="E7" s="77">
        <f>E12+E48</f>
        <v>626869.70999999985</v>
      </c>
      <c r="F7" s="77">
        <f>(E7*100)/D7</f>
        <v>99.858657091836491</v>
      </c>
    </row>
    <row r="8" spans="1:6" x14ac:dyDescent="0.2">
      <c r="A8" s="47" t="s">
        <v>74</v>
      </c>
      <c r="B8" s="46"/>
      <c r="C8" s="77">
        <f>C61+C67</f>
        <v>80</v>
      </c>
      <c r="D8" s="77">
        <f>D61+D67</f>
        <v>80</v>
      </c>
      <c r="E8" s="77">
        <f>E61+E67</f>
        <v>615.04</v>
      </c>
      <c r="F8" s="77">
        <f>(E8*100)/D8</f>
        <v>768.8</v>
      </c>
    </row>
    <row r="9" spans="1:6" x14ac:dyDescent="0.2">
      <c r="A9" s="47" t="s">
        <v>168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169</v>
      </c>
      <c r="B11" s="47" t="s">
        <v>170</v>
      </c>
      <c r="C11" s="47" t="s">
        <v>43</v>
      </c>
      <c r="D11" s="47" t="s">
        <v>171</v>
      </c>
      <c r="E11" s="47" t="s">
        <v>172</v>
      </c>
      <c r="F11" s="47" t="s">
        <v>173</v>
      </c>
    </row>
    <row r="12" spans="1:6" x14ac:dyDescent="0.2">
      <c r="A12" s="49" t="s">
        <v>72</v>
      </c>
      <c r="B12" s="50" t="s">
        <v>73</v>
      </c>
      <c r="C12" s="80">
        <f>C13+C21+C45</f>
        <v>608331</v>
      </c>
      <c r="D12" s="80">
        <f>D13+D21+D45</f>
        <v>567251</v>
      </c>
      <c r="E12" s="80">
        <f>E13+E21+E45</f>
        <v>566436.84999999986</v>
      </c>
      <c r="F12" s="81">
        <f>(E12*100)/D12</f>
        <v>99.856474470736941</v>
      </c>
    </row>
    <row r="13" spans="1:6" x14ac:dyDescent="0.2">
      <c r="A13" s="51" t="s">
        <v>74</v>
      </c>
      <c r="B13" s="52" t="s">
        <v>75</v>
      </c>
      <c r="C13" s="82">
        <f>C14+C17+C19</f>
        <v>564681</v>
      </c>
      <c r="D13" s="82">
        <f>D14+D17+D19</f>
        <v>520691</v>
      </c>
      <c r="E13" s="82">
        <f>E14+E17+E19</f>
        <v>520565.79999999993</v>
      </c>
      <c r="F13" s="81">
        <f>(E13*100)/D13</f>
        <v>99.975955028990327</v>
      </c>
    </row>
    <row r="14" spans="1:6" x14ac:dyDescent="0.2">
      <c r="A14" s="53" t="s">
        <v>76</v>
      </c>
      <c r="B14" s="54" t="s">
        <v>77</v>
      </c>
      <c r="C14" s="83">
        <f>C15+C16</f>
        <v>468400</v>
      </c>
      <c r="D14" s="83">
        <f>D15+D16</f>
        <v>433400</v>
      </c>
      <c r="E14" s="83">
        <f>E15+E16</f>
        <v>433321.8</v>
      </c>
      <c r="F14" s="83">
        <f>(E14*100)/D14</f>
        <v>99.981956622058149</v>
      </c>
    </row>
    <row r="15" spans="1:6" x14ac:dyDescent="0.2">
      <c r="A15" s="55" t="s">
        <v>78</v>
      </c>
      <c r="B15" s="56" t="s">
        <v>79</v>
      </c>
      <c r="C15" s="84">
        <v>450400</v>
      </c>
      <c r="D15" s="84">
        <v>433400</v>
      </c>
      <c r="E15" s="84">
        <v>433321.8</v>
      </c>
      <c r="F15" s="84"/>
    </row>
    <row r="16" spans="1:6" x14ac:dyDescent="0.2">
      <c r="A16" s="55" t="s">
        <v>80</v>
      </c>
      <c r="B16" s="56" t="s">
        <v>81</v>
      </c>
      <c r="C16" s="84">
        <v>18000</v>
      </c>
      <c r="D16" s="84">
        <v>0</v>
      </c>
      <c r="E16" s="84">
        <v>0</v>
      </c>
      <c r="F16" s="84"/>
    </row>
    <row r="17" spans="1:6" x14ac:dyDescent="0.2">
      <c r="A17" s="53" t="s">
        <v>82</v>
      </c>
      <c r="B17" s="54" t="s">
        <v>83</v>
      </c>
      <c r="C17" s="83">
        <f>C18</f>
        <v>20290</v>
      </c>
      <c r="D17" s="83">
        <f>D18</f>
        <v>15790</v>
      </c>
      <c r="E17" s="83">
        <f>E18</f>
        <v>15745.85</v>
      </c>
      <c r="F17" s="83">
        <f>(E17*100)/D17</f>
        <v>99.720392653578216</v>
      </c>
    </row>
    <row r="18" spans="1:6" x14ac:dyDescent="0.2">
      <c r="A18" s="55" t="s">
        <v>84</v>
      </c>
      <c r="B18" s="56" t="s">
        <v>83</v>
      </c>
      <c r="C18" s="84">
        <v>20290</v>
      </c>
      <c r="D18" s="84">
        <v>15790</v>
      </c>
      <c r="E18" s="84">
        <v>15745.85</v>
      </c>
      <c r="F18" s="84"/>
    </row>
    <row r="19" spans="1:6" x14ac:dyDescent="0.2">
      <c r="A19" s="53" t="s">
        <v>85</v>
      </c>
      <c r="B19" s="54" t="s">
        <v>86</v>
      </c>
      <c r="C19" s="83">
        <f>C20</f>
        <v>75991</v>
      </c>
      <c r="D19" s="83">
        <f>D20</f>
        <v>71501</v>
      </c>
      <c r="E19" s="83">
        <f>E20</f>
        <v>71498.149999999994</v>
      </c>
      <c r="F19" s="83">
        <f>(E19*100)/D19</f>
        <v>99.996014041761654</v>
      </c>
    </row>
    <row r="20" spans="1:6" x14ac:dyDescent="0.2">
      <c r="A20" s="55" t="s">
        <v>87</v>
      </c>
      <c r="B20" s="56" t="s">
        <v>88</v>
      </c>
      <c r="C20" s="84">
        <v>75991</v>
      </c>
      <c r="D20" s="84">
        <v>71501</v>
      </c>
      <c r="E20" s="84">
        <v>71498.149999999994</v>
      </c>
      <c r="F20" s="84"/>
    </row>
    <row r="21" spans="1:6" x14ac:dyDescent="0.2">
      <c r="A21" s="51" t="s">
        <v>89</v>
      </c>
      <c r="B21" s="52" t="s">
        <v>90</v>
      </c>
      <c r="C21" s="82">
        <f>C22+C27+C31+C40+C42</f>
        <v>42550</v>
      </c>
      <c r="D21" s="82">
        <f>D22+D27+D31+D40+D42</f>
        <v>45760</v>
      </c>
      <c r="E21" s="82">
        <f>E22+E27+E31+E40+E42</f>
        <v>45146.58</v>
      </c>
      <c r="F21" s="81">
        <f>(E21*100)/D21</f>
        <v>98.659484265734264</v>
      </c>
    </row>
    <row r="22" spans="1:6" x14ac:dyDescent="0.2">
      <c r="A22" s="53" t="s">
        <v>91</v>
      </c>
      <c r="B22" s="54" t="s">
        <v>92</v>
      </c>
      <c r="C22" s="83">
        <f>C23+C24+C25+C26</f>
        <v>19700</v>
      </c>
      <c r="D22" s="83">
        <f>D23+D24+D25+D26</f>
        <v>20900</v>
      </c>
      <c r="E22" s="83">
        <f>E23+E24+E25+E26</f>
        <v>20724.78</v>
      </c>
      <c r="F22" s="83">
        <f>(E22*100)/D22</f>
        <v>99.161626794258368</v>
      </c>
    </row>
    <row r="23" spans="1:6" x14ac:dyDescent="0.2">
      <c r="A23" s="55" t="s">
        <v>93</v>
      </c>
      <c r="B23" s="56" t="s">
        <v>94</v>
      </c>
      <c r="C23" s="84">
        <v>12700</v>
      </c>
      <c r="D23" s="84">
        <v>13500</v>
      </c>
      <c r="E23" s="84">
        <v>13444.65</v>
      </c>
      <c r="F23" s="84"/>
    </row>
    <row r="24" spans="1:6" ht="25.5" x14ac:dyDescent="0.2">
      <c r="A24" s="55" t="s">
        <v>95</v>
      </c>
      <c r="B24" s="56" t="s">
        <v>96</v>
      </c>
      <c r="C24" s="84">
        <v>5500</v>
      </c>
      <c r="D24" s="84">
        <v>5500</v>
      </c>
      <c r="E24" s="84">
        <v>5419.88</v>
      </c>
      <c r="F24" s="84"/>
    </row>
    <row r="25" spans="1:6" x14ac:dyDescent="0.2">
      <c r="A25" s="55" t="s">
        <v>97</v>
      </c>
      <c r="B25" s="56" t="s">
        <v>98</v>
      </c>
      <c r="C25" s="84">
        <v>500</v>
      </c>
      <c r="D25" s="84">
        <v>800</v>
      </c>
      <c r="E25" s="84">
        <v>799.26</v>
      </c>
      <c r="F25" s="84"/>
    </row>
    <row r="26" spans="1:6" x14ac:dyDescent="0.2">
      <c r="A26" s="55" t="s">
        <v>99</v>
      </c>
      <c r="B26" s="56" t="s">
        <v>100</v>
      </c>
      <c r="C26" s="84">
        <v>1000</v>
      </c>
      <c r="D26" s="84">
        <v>1100</v>
      </c>
      <c r="E26" s="84">
        <v>1060.99</v>
      </c>
      <c r="F26" s="84"/>
    </row>
    <row r="27" spans="1:6" x14ac:dyDescent="0.2">
      <c r="A27" s="53" t="s">
        <v>101</v>
      </c>
      <c r="B27" s="54" t="s">
        <v>102</v>
      </c>
      <c r="C27" s="83">
        <f>C28+C29+C30</f>
        <v>7131</v>
      </c>
      <c r="D27" s="83">
        <f>D28+D29+D30</f>
        <v>6531</v>
      </c>
      <c r="E27" s="83">
        <f>E28+E29+E30</f>
        <v>6398.51</v>
      </c>
      <c r="F27" s="83">
        <f>(E27*100)/D27</f>
        <v>97.971367325065074</v>
      </c>
    </row>
    <row r="28" spans="1:6" x14ac:dyDescent="0.2">
      <c r="A28" s="55" t="s">
        <v>103</v>
      </c>
      <c r="B28" s="56" t="s">
        <v>104</v>
      </c>
      <c r="C28" s="84">
        <v>6500</v>
      </c>
      <c r="D28" s="84">
        <v>6250</v>
      </c>
      <c r="E28" s="84">
        <v>6201.26</v>
      </c>
      <c r="F28" s="84"/>
    </row>
    <row r="29" spans="1:6" x14ac:dyDescent="0.2">
      <c r="A29" s="55" t="s">
        <v>105</v>
      </c>
      <c r="B29" s="56" t="s">
        <v>106</v>
      </c>
      <c r="C29" s="84">
        <v>531</v>
      </c>
      <c r="D29" s="84">
        <v>81</v>
      </c>
      <c r="E29" s="84">
        <v>32.549999999999997</v>
      </c>
      <c r="F29" s="84"/>
    </row>
    <row r="30" spans="1:6" x14ac:dyDescent="0.2">
      <c r="A30" s="55" t="s">
        <v>107</v>
      </c>
      <c r="B30" s="56" t="s">
        <v>108</v>
      </c>
      <c r="C30" s="84">
        <v>100</v>
      </c>
      <c r="D30" s="84">
        <v>200</v>
      </c>
      <c r="E30" s="84">
        <v>164.7</v>
      </c>
      <c r="F30" s="84"/>
    </row>
    <row r="31" spans="1:6" x14ac:dyDescent="0.2">
      <c r="A31" s="53" t="s">
        <v>109</v>
      </c>
      <c r="B31" s="54" t="s">
        <v>110</v>
      </c>
      <c r="C31" s="83">
        <f>C32+C33+C34+C35+C36+C37+C38+C39</f>
        <v>15054</v>
      </c>
      <c r="D31" s="83">
        <f>D32+D33+D34+D35+D36+D37+D38+D39</f>
        <v>15764</v>
      </c>
      <c r="E31" s="83">
        <f>E32+E33+E34+E35+E36+E37+E38+E39</f>
        <v>15547.73</v>
      </c>
      <c r="F31" s="83">
        <f>(E31*100)/D31</f>
        <v>98.628076630296874</v>
      </c>
    </row>
    <row r="32" spans="1:6" x14ac:dyDescent="0.2">
      <c r="A32" s="55" t="s">
        <v>111</v>
      </c>
      <c r="B32" s="56" t="s">
        <v>112</v>
      </c>
      <c r="C32" s="84">
        <v>8600</v>
      </c>
      <c r="D32" s="84">
        <v>9550</v>
      </c>
      <c r="E32" s="84">
        <v>9513.9599999999991</v>
      </c>
      <c r="F32" s="84"/>
    </row>
    <row r="33" spans="1:6" x14ac:dyDescent="0.2">
      <c r="A33" s="55" t="s">
        <v>113</v>
      </c>
      <c r="B33" s="56" t="s">
        <v>114</v>
      </c>
      <c r="C33" s="84">
        <v>955</v>
      </c>
      <c r="D33" s="84">
        <v>755</v>
      </c>
      <c r="E33" s="84">
        <v>738.75</v>
      </c>
      <c r="F33" s="84"/>
    </row>
    <row r="34" spans="1:6" x14ac:dyDescent="0.2">
      <c r="A34" s="55" t="s">
        <v>115</v>
      </c>
      <c r="B34" s="56" t="s">
        <v>116</v>
      </c>
      <c r="C34" s="84">
        <v>100</v>
      </c>
      <c r="D34" s="84">
        <v>150</v>
      </c>
      <c r="E34" s="84">
        <v>117.5</v>
      </c>
      <c r="F34" s="84"/>
    </row>
    <row r="35" spans="1:6" x14ac:dyDescent="0.2">
      <c r="A35" s="55" t="s">
        <v>117</v>
      </c>
      <c r="B35" s="56" t="s">
        <v>118</v>
      </c>
      <c r="C35" s="84">
        <v>950</v>
      </c>
      <c r="D35" s="84">
        <v>1050</v>
      </c>
      <c r="E35" s="84">
        <v>1037.18</v>
      </c>
      <c r="F35" s="84"/>
    </row>
    <row r="36" spans="1:6" x14ac:dyDescent="0.2">
      <c r="A36" s="55" t="s">
        <v>119</v>
      </c>
      <c r="B36" s="56" t="s">
        <v>120</v>
      </c>
      <c r="C36" s="84">
        <v>4047</v>
      </c>
      <c r="D36" s="84">
        <v>4147</v>
      </c>
      <c r="E36" s="84">
        <v>4120.42</v>
      </c>
      <c r="F36" s="84"/>
    </row>
    <row r="37" spans="1:6" x14ac:dyDescent="0.2">
      <c r="A37" s="55" t="s">
        <v>121</v>
      </c>
      <c r="B37" s="56" t="s">
        <v>122</v>
      </c>
      <c r="C37" s="84">
        <v>240</v>
      </c>
      <c r="D37" s="84">
        <v>40</v>
      </c>
      <c r="E37" s="84">
        <v>0</v>
      </c>
      <c r="F37" s="84"/>
    </row>
    <row r="38" spans="1:6" x14ac:dyDescent="0.2">
      <c r="A38" s="55" t="s">
        <v>123</v>
      </c>
      <c r="B38" s="56" t="s">
        <v>124</v>
      </c>
      <c r="C38" s="84">
        <v>112</v>
      </c>
      <c r="D38" s="84">
        <v>22</v>
      </c>
      <c r="E38" s="84">
        <v>19.920000000000002</v>
      </c>
      <c r="F38" s="84"/>
    </row>
    <row r="39" spans="1:6" x14ac:dyDescent="0.2">
      <c r="A39" s="55" t="s">
        <v>125</v>
      </c>
      <c r="B39" s="56" t="s">
        <v>126</v>
      </c>
      <c r="C39" s="84">
        <v>50</v>
      </c>
      <c r="D39" s="84">
        <v>50</v>
      </c>
      <c r="E39" s="84">
        <v>0</v>
      </c>
      <c r="F39" s="84"/>
    </row>
    <row r="40" spans="1:6" x14ac:dyDescent="0.2">
      <c r="A40" s="53" t="s">
        <v>127</v>
      </c>
      <c r="B40" s="54" t="s">
        <v>128</v>
      </c>
      <c r="C40" s="83">
        <f>C41</f>
        <v>100</v>
      </c>
      <c r="D40" s="83">
        <f>D41</f>
        <v>0</v>
      </c>
      <c r="E40" s="83">
        <f>E41</f>
        <v>0</v>
      </c>
      <c r="F40" s="83" t="e">
        <f>(E40*100)/D40</f>
        <v>#DIV/0!</v>
      </c>
    </row>
    <row r="41" spans="1:6" ht="25.5" x14ac:dyDescent="0.2">
      <c r="A41" s="55" t="s">
        <v>129</v>
      </c>
      <c r="B41" s="56" t="s">
        <v>130</v>
      </c>
      <c r="C41" s="84">
        <v>100</v>
      </c>
      <c r="D41" s="84">
        <v>0</v>
      </c>
      <c r="E41" s="84">
        <v>0</v>
      </c>
      <c r="F41" s="84"/>
    </row>
    <row r="42" spans="1:6" x14ac:dyDescent="0.2">
      <c r="A42" s="53" t="s">
        <v>131</v>
      </c>
      <c r="B42" s="54" t="s">
        <v>132</v>
      </c>
      <c r="C42" s="83">
        <f>C43+C44</f>
        <v>565</v>
      </c>
      <c r="D42" s="83">
        <f>D43+D44</f>
        <v>2565</v>
      </c>
      <c r="E42" s="83">
        <f>E43+E44</f>
        <v>2475.56</v>
      </c>
      <c r="F42" s="83">
        <f>(E42*100)/D42</f>
        <v>96.513060428849897</v>
      </c>
    </row>
    <row r="43" spans="1:6" x14ac:dyDescent="0.2">
      <c r="A43" s="55" t="s">
        <v>133</v>
      </c>
      <c r="B43" s="56" t="s">
        <v>134</v>
      </c>
      <c r="C43" s="84">
        <v>450</v>
      </c>
      <c r="D43" s="84">
        <v>2450</v>
      </c>
      <c r="E43" s="84">
        <v>2382.56</v>
      </c>
      <c r="F43" s="84"/>
    </row>
    <row r="44" spans="1:6" x14ac:dyDescent="0.2">
      <c r="A44" s="55" t="s">
        <v>135</v>
      </c>
      <c r="B44" s="56" t="s">
        <v>132</v>
      </c>
      <c r="C44" s="84">
        <v>115</v>
      </c>
      <c r="D44" s="84">
        <v>115</v>
      </c>
      <c r="E44" s="84">
        <v>93</v>
      </c>
      <c r="F44" s="84"/>
    </row>
    <row r="45" spans="1:6" x14ac:dyDescent="0.2">
      <c r="A45" s="51" t="s">
        <v>136</v>
      </c>
      <c r="B45" s="52" t="s">
        <v>137</v>
      </c>
      <c r="C45" s="82">
        <f t="shared" ref="C45:E46" si="0">C46</f>
        <v>1100</v>
      </c>
      <c r="D45" s="82">
        <f t="shared" si="0"/>
        <v>800</v>
      </c>
      <c r="E45" s="82">
        <f t="shared" si="0"/>
        <v>724.47</v>
      </c>
      <c r="F45" s="81">
        <f>(E45*100)/D45</f>
        <v>90.558750000000003</v>
      </c>
    </row>
    <row r="46" spans="1:6" x14ac:dyDescent="0.2">
      <c r="A46" s="53" t="s">
        <v>138</v>
      </c>
      <c r="B46" s="54" t="s">
        <v>139</v>
      </c>
      <c r="C46" s="83">
        <f t="shared" si="0"/>
        <v>1100</v>
      </c>
      <c r="D46" s="83">
        <f t="shared" si="0"/>
        <v>800</v>
      </c>
      <c r="E46" s="83">
        <f t="shared" si="0"/>
        <v>724.47</v>
      </c>
      <c r="F46" s="83">
        <f>(E46*100)/D46</f>
        <v>90.558750000000003</v>
      </c>
    </row>
    <row r="47" spans="1:6" x14ac:dyDescent="0.2">
      <c r="A47" s="55" t="s">
        <v>140</v>
      </c>
      <c r="B47" s="56" t="s">
        <v>141</v>
      </c>
      <c r="C47" s="84">
        <v>1100</v>
      </c>
      <c r="D47" s="84">
        <v>800</v>
      </c>
      <c r="E47" s="84">
        <v>724.47</v>
      </c>
      <c r="F47" s="84"/>
    </row>
    <row r="48" spans="1:6" x14ac:dyDescent="0.2">
      <c r="A48" s="49" t="s">
        <v>142</v>
      </c>
      <c r="B48" s="50" t="s">
        <v>143</v>
      </c>
      <c r="C48" s="80">
        <f>C49+C52</f>
        <v>69206</v>
      </c>
      <c r="D48" s="80">
        <f>D49+D52</f>
        <v>60506</v>
      </c>
      <c r="E48" s="80">
        <f>E49+E52</f>
        <v>60432.86</v>
      </c>
      <c r="F48" s="81">
        <f>(E48*100)/D48</f>
        <v>99.879119426172608</v>
      </c>
    </row>
    <row r="49" spans="1:6" x14ac:dyDescent="0.2">
      <c r="A49" s="51" t="s">
        <v>144</v>
      </c>
      <c r="B49" s="52" t="s">
        <v>145</v>
      </c>
      <c r="C49" s="82">
        <f t="shared" ref="C49:E50" si="1">C50</f>
        <v>1000</v>
      </c>
      <c r="D49" s="82">
        <f t="shared" si="1"/>
        <v>300</v>
      </c>
      <c r="E49" s="82">
        <f t="shared" si="1"/>
        <v>281.25</v>
      </c>
      <c r="F49" s="81">
        <f>(E49*100)/D49</f>
        <v>93.75</v>
      </c>
    </row>
    <row r="50" spans="1:6" x14ac:dyDescent="0.2">
      <c r="A50" s="53" t="s">
        <v>146</v>
      </c>
      <c r="B50" s="54" t="s">
        <v>147</v>
      </c>
      <c r="C50" s="83">
        <f t="shared" si="1"/>
        <v>1000</v>
      </c>
      <c r="D50" s="83">
        <f t="shared" si="1"/>
        <v>300</v>
      </c>
      <c r="E50" s="83">
        <f t="shared" si="1"/>
        <v>281.25</v>
      </c>
      <c r="F50" s="83">
        <f>(E50*100)/D50</f>
        <v>93.75</v>
      </c>
    </row>
    <row r="51" spans="1:6" x14ac:dyDescent="0.2">
      <c r="A51" s="55" t="s">
        <v>148</v>
      </c>
      <c r="B51" s="56" t="s">
        <v>149</v>
      </c>
      <c r="C51" s="84">
        <v>1000</v>
      </c>
      <c r="D51" s="84">
        <v>300</v>
      </c>
      <c r="E51" s="84">
        <v>281.25</v>
      </c>
      <c r="F51" s="84"/>
    </row>
    <row r="52" spans="1:6" x14ac:dyDescent="0.2">
      <c r="A52" s="51" t="s">
        <v>150</v>
      </c>
      <c r="B52" s="52" t="s">
        <v>151</v>
      </c>
      <c r="C52" s="82">
        <f t="shared" ref="C52:E53" si="2">C53</f>
        <v>68206</v>
      </c>
      <c r="D52" s="82">
        <f t="shared" si="2"/>
        <v>60206</v>
      </c>
      <c r="E52" s="82">
        <f t="shared" si="2"/>
        <v>60151.61</v>
      </c>
      <c r="F52" s="81">
        <f>(E52*100)/D52</f>
        <v>99.909660166760787</v>
      </c>
    </row>
    <row r="53" spans="1:6" ht="25.5" x14ac:dyDescent="0.2">
      <c r="A53" s="53" t="s">
        <v>152</v>
      </c>
      <c r="B53" s="54" t="s">
        <v>153</v>
      </c>
      <c r="C53" s="83">
        <f t="shared" si="2"/>
        <v>68206</v>
      </c>
      <c r="D53" s="83">
        <f t="shared" si="2"/>
        <v>60206</v>
      </c>
      <c r="E53" s="83">
        <f t="shared" si="2"/>
        <v>60151.61</v>
      </c>
      <c r="F53" s="83">
        <f>(E53*100)/D53</f>
        <v>99.909660166760787</v>
      </c>
    </row>
    <row r="54" spans="1:6" x14ac:dyDescent="0.2">
      <c r="A54" s="55" t="s">
        <v>154</v>
      </c>
      <c r="B54" s="56" t="s">
        <v>153</v>
      </c>
      <c r="C54" s="84">
        <v>68206</v>
      </c>
      <c r="D54" s="84">
        <v>60206</v>
      </c>
      <c r="E54" s="84">
        <v>60151.61</v>
      </c>
      <c r="F54" s="84"/>
    </row>
    <row r="55" spans="1:6" x14ac:dyDescent="0.2">
      <c r="A55" s="49" t="s">
        <v>50</v>
      </c>
      <c r="B55" s="50" t="s">
        <v>51</v>
      </c>
      <c r="C55" s="80">
        <f t="shared" ref="C55:E56" si="3">C56</f>
        <v>677537</v>
      </c>
      <c r="D55" s="80">
        <f t="shared" si="3"/>
        <v>627757</v>
      </c>
      <c r="E55" s="80">
        <f t="shared" si="3"/>
        <v>626869.71</v>
      </c>
      <c r="F55" s="81">
        <f>(E55*100)/D55</f>
        <v>99.858657091836491</v>
      </c>
    </row>
    <row r="56" spans="1:6" x14ac:dyDescent="0.2">
      <c r="A56" s="51" t="s">
        <v>64</v>
      </c>
      <c r="B56" s="52" t="s">
        <v>65</v>
      </c>
      <c r="C56" s="82">
        <f t="shared" si="3"/>
        <v>677537</v>
      </c>
      <c r="D56" s="82">
        <f t="shared" si="3"/>
        <v>627757</v>
      </c>
      <c r="E56" s="82">
        <f t="shared" si="3"/>
        <v>626869.71</v>
      </c>
      <c r="F56" s="81">
        <f>(E56*100)/D56</f>
        <v>99.858657091836491</v>
      </c>
    </row>
    <row r="57" spans="1:6" ht="25.5" x14ac:dyDescent="0.2">
      <c r="A57" s="53" t="s">
        <v>66</v>
      </c>
      <c r="B57" s="54" t="s">
        <v>67</v>
      </c>
      <c r="C57" s="83">
        <f>C58+C59</f>
        <v>677537</v>
      </c>
      <c r="D57" s="83">
        <f>D58+D59</f>
        <v>627757</v>
      </c>
      <c r="E57" s="83">
        <f>E58+E59</f>
        <v>626869.71</v>
      </c>
      <c r="F57" s="83">
        <f>(E57*100)/D57</f>
        <v>99.858657091836491</v>
      </c>
    </row>
    <row r="58" spans="1:6" x14ac:dyDescent="0.2">
      <c r="A58" s="55" t="s">
        <v>68</v>
      </c>
      <c r="B58" s="56" t="s">
        <v>69</v>
      </c>
      <c r="C58" s="84">
        <v>608331</v>
      </c>
      <c r="D58" s="84">
        <v>567251</v>
      </c>
      <c r="E58" s="84">
        <v>566436.85</v>
      </c>
      <c r="F58" s="84"/>
    </row>
    <row r="59" spans="1:6" ht="25.5" x14ac:dyDescent="0.2">
      <c r="A59" s="55" t="s">
        <v>70</v>
      </c>
      <c r="B59" s="56" t="s">
        <v>71</v>
      </c>
      <c r="C59" s="84">
        <v>69206</v>
      </c>
      <c r="D59" s="84">
        <v>60506</v>
      </c>
      <c r="E59" s="84">
        <v>60432.86</v>
      </c>
      <c r="F59" s="84"/>
    </row>
    <row r="60" spans="1:6" x14ac:dyDescent="0.2">
      <c r="A60" s="48" t="s">
        <v>167</v>
      </c>
      <c r="B60" s="48" t="s">
        <v>174</v>
      </c>
      <c r="C60" s="78"/>
      <c r="D60" s="78"/>
      <c r="E60" s="78"/>
      <c r="F60" s="79" t="e">
        <f>(E60*100)/D60</f>
        <v>#DIV/0!</v>
      </c>
    </row>
    <row r="61" spans="1:6" x14ac:dyDescent="0.2">
      <c r="A61" s="49" t="s">
        <v>72</v>
      </c>
      <c r="B61" s="50" t="s">
        <v>73</v>
      </c>
      <c r="C61" s="80">
        <f>C62</f>
        <v>80</v>
      </c>
      <c r="D61" s="80">
        <f>D62</f>
        <v>80</v>
      </c>
      <c r="E61" s="80">
        <f>E62</f>
        <v>615.04</v>
      </c>
      <c r="F61" s="81">
        <f>(E61*100)/D61</f>
        <v>768.8</v>
      </c>
    </row>
    <row r="62" spans="1:6" x14ac:dyDescent="0.2">
      <c r="A62" s="51" t="s">
        <v>89</v>
      </c>
      <c r="B62" s="52" t="s">
        <v>90</v>
      </c>
      <c r="C62" s="82">
        <f>C63+C65</f>
        <v>80</v>
      </c>
      <c r="D62" s="82">
        <f>D63+D65</f>
        <v>80</v>
      </c>
      <c r="E62" s="82">
        <f>E63+E65</f>
        <v>615.04</v>
      </c>
      <c r="F62" s="81">
        <f>(E62*100)/D62</f>
        <v>768.8</v>
      </c>
    </row>
    <row r="63" spans="1:6" x14ac:dyDescent="0.2">
      <c r="A63" s="53" t="s">
        <v>101</v>
      </c>
      <c r="B63" s="54" t="s">
        <v>102</v>
      </c>
      <c r="C63" s="83">
        <f>C64</f>
        <v>80</v>
      </c>
      <c r="D63" s="83">
        <f>D64</f>
        <v>80</v>
      </c>
      <c r="E63" s="83">
        <f>E64</f>
        <v>95</v>
      </c>
      <c r="F63" s="83">
        <f>(E63*100)/D63</f>
        <v>118.75</v>
      </c>
    </row>
    <row r="64" spans="1:6" x14ac:dyDescent="0.2">
      <c r="A64" s="55" t="s">
        <v>103</v>
      </c>
      <c r="B64" s="56" t="s">
        <v>104</v>
      </c>
      <c r="C64" s="84">
        <v>80</v>
      </c>
      <c r="D64" s="84">
        <v>80</v>
      </c>
      <c r="E64" s="84">
        <v>95</v>
      </c>
      <c r="F64" s="84"/>
    </row>
    <row r="65" spans="1:6" x14ac:dyDescent="0.2">
      <c r="A65" s="53" t="s">
        <v>131</v>
      </c>
      <c r="B65" s="54" t="s">
        <v>132</v>
      </c>
      <c r="C65" s="83">
        <f>C66</f>
        <v>0</v>
      </c>
      <c r="D65" s="83">
        <f>D66</f>
        <v>0</v>
      </c>
      <c r="E65" s="83">
        <f>E66</f>
        <v>520.04</v>
      </c>
      <c r="F65" s="83" t="e">
        <f>(E65*100)/D65</f>
        <v>#DIV/0!</v>
      </c>
    </row>
    <row r="66" spans="1:6" x14ac:dyDescent="0.2">
      <c r="A66" s="55" t="s">
        <v>133</v>
      </c>
      <c r="B66" s="56" t="s">
        <v>134</v>
      </c>
      <c r="C66" s="84">
        <v>0</v>
      </c>
      <c r="D66" s="84">
        <v>0</v>
      </c>
      <c r="E66" s="84">
        <v>520.04</v>
      </c>
      <c r="F66" s="84"/>
    </row>
    <row r="67" spans="1:6" x14ac:dyDescent="0.2">
      <c r="A67" s="49" t="s">
        <v>142</v>
      </c>
      <c r="B67" s="50" t="s">
        <v>143</v>
      </c>
      <c r="C67" s="80">
        <f t="shared" ref="C67:E69" si="4">C68</f>
        <v>0</v>
      </c>
      <c r="D67" s="80">
        <f t="shared" si="4"/>
        <v>0</v>
      </c>
      <c r="E67" s="80">
        <f t="shared" si="4"/>
        <v>0</v>
      </c>
      <c r="F67" s="81" t="e">
        <f>(E67*100)/D67</f>
        <v>#DIV/0!</v>
      </c>
    </row>
    <row r="68" spans="1:6" x14ac:dyDescent="0.2">
      <c r="A68" s="51" t="s">
        <v>144</v>
      </c>
      <c r="B68" s="52" t="s">
        <v>145</v>
      </c>
      <c r="C68" s="82">
        <f t="shared" si="4"/>
        <v>0</v>
      </c>
      <c r="D68" s="82">
        <f t="shared" si="4"/>
        <v>0</v>
      </c>
      <c r="E68" s="82">
        <f t="shared" si="4"/>
        <v>0</v>
      </c>
      <c r="F68" s="81" t="e">
        <f>(E68*100)/D68</f>
        <v>#DIV/0!</v>
      </c>
    </row>
    <row r="69" spans="1:6" x14ac:dyDescent="0.2">
      <c r="A69" s="53" t="s">
        <v>146</v>
      </c>
      <c r="B69" s="54" t="s">
        <v>147</v>
      </c>
      <c r="C69" s="83">
        <f t="shared" si="4"/>
        <v>0</v>
      </c>
      <c r="D69" s="83">
        <f t="shared" si="4"/>
        <v>0</v>
      </c>
      <c r="E69" s="83">
        <f t="shared" si="4"/>
        <v>0</v>
      </c>
      <c r="F69" s="83" t="e">
        <f>(E69*100)/D69</f>
        <v>#DIV/0!</v>
      </c>
    </row>
    <row r="70" spans="1:6" x14ac:dyDescent="0.2">
      <c r="A70" s="55" t="s">
        <v>148</v>
      </c>
      <c r="B70" s="56" t="s">
        <v>149</v>
      </c>
      <c r="C70" s="84">
        <v>0</v>
      </c>
      <c r="D70" s="84">
        <v>0</v>
      </c>
      <c r="E70" s="84">
        <v>0</v>
      </c>
      <c r="F70" s="84"/>
    </row>
    <row r="71" spans="1:6" x14ac:dyDescent="0.2">
      <c r="A71" s="49" t="s">
        <v>50</v>
      </c>
      <c r="B71" s="50" t="s">
        <v>51</v>
      </c>
      <c r="C71" s="80">
        <f t="shared" ref="C71:E73" si="5">C72</f>
        <v>80</v>
      </c>
      <c r="D71" s="80">
        <f t="shared" si="5"/>
        <v>80</v>
      </c>
      <c r="E71" s="80">
        <f t="shared" si="5"/>
        <v>1124.58</v>
      </c>
      <c r="F71" s="81">
        <f>(E71*100)/D71</f>
        <v>1405.7249999999999</v>
      </c>
    </row>
    <row r="72" spans="1:6" x14ac:dyDescent="0.2">
      <c r="A72" s="51" t="s">
        <v>58</v>
      </c>
      <c r="B72" s="52" t="s">
        <v>59</v>
      </c>
      <c r="C72" s="82">
        <f t="shared" si="5"/>
        <v>80</v>
      </c>
      <c r="D72" s="82">
        <f t="shared" si="5"/>
        <v>80</v>
      </c>
      <c r="E72" s="82">
        <f t="shared" si="5"/>
        <v>1124.58</v>
      </c>
      <c r="F72" s="81">
        <f>(E72*100)/D72</f>
        <v>1405.7249999999999</v>
      </c>
    </row>
    <row r="73" spans="1:6" x14ac:dyDescent="0.2">
      <c r="A73" s="53" t="s">
        <v>60</v>
      </c>
      <c r="B73" s="54" t="s">
        <v>61</v>
      </c>
      <c r="C73" s="83">
        <f t="shared" si="5"/>
        <v>80</v>
      </c>
      <c r="D73" s="83">
        <f t="shared" si="5"/>
        <v>80</v>
      </c>
      <c r="E73" s="83">
        <f t="shared" si="5"/>
        <v>1124.58</v>
      </c>
      <c r="F73" s="83">
        <f>(E73*100)/D73</f>
        <v>1405.7249999999999</v>
      </c>
    </row>
    <row r="74" spans="1:6" x14ac:dyDescent="0.2">
      <c r="A74" s="55" t="s">
        <v>62</v>
      </c>
      <c r="B74" s="56" t="s">
        <v>63</v>
      </c>
      <c r="C74" s="84">
        <v>80</v>
      </c>
      <c r="D74" s="84">
        <v>80</v>
      </c>
      <c r="E74" s="84">
        <v>1124.58</v>
      </c>
      <c r="F74" s="84"/>
    </row>
    <row r="75" spans="1:6" x14ac:dyDescent="0.2">
      <c r="A75" s="48" t="s">
        <v>74</v>
      </c>
      <c r="B75" s="48" t="s">
        <v>175</v>
      </c>
      <c r="C75" s="78"/>
      <c r="D75" s="78"/>
      <c r="E75" s="78"/>
      <c r="F75" s="79" t="e">
        <f>(E75*100)/D75</f>
        <v>#DIV/0!</v>
      </c>
    </row>
    <row r="76" spans="1:6" x14ac:dyDescent="0.2">
      <c r="A76" s="49" t="s">
        <v>50</v>
      </c>
      <c r="B76" s="50" t="s">
        <v>51</v>
      </c>
      <c r="C76" s="80">
        <f t="shared" ref="C76:E78" si="6">C77</f>
        <v>0</v>
      </c>
      <c r="D76" s="80">
        <f t="shared" si="6"/>
        <v>0</v>
      </c>
      <c r="E76" s="80">
        <f t="shared" si="6"/>
        <v>0.12</v>
      </c>
      <c r="F76" s="81" t="e">
        <f>(E76*100)/D76</f>
        <v>#DIV/0!</v>
      </c>
    </row>
    <row r="77" spans="1:6" x14ac:dyDescent="0.2">
      <c r="A77" s="51" t="s">
        <v>52</v>
      </c>
      <c r="B77" s="52" t="s">
        <v>53</v>
      </c>
      <c r="C77" s="82">
        <f t="shared" si="6"/>
        <v>0</v>
      </c>
      <c r="D77" s="82">
        <f t="shared" si="6"/>
        <v>0</v>
      </c>
      <c r="E77" s="82">
        <f t="shared" si="6"/>
        <v>0.12</v>
      </c>
      <c r="F77" s="81" t="e">
        <f>(E77*100)/D77</f>
        <v>#DIV/0!</v>
      </c>
    </row>
    <row r="78" spans="1:6" x14ac:dyDescent="0.2">
      <c r="A78" s="53" t="s">
        <v>54</v>
      </c>
      <c r="B78" s="54" t="s">
        <v>55</v>
      </c>
      <c r="C78" s="83">
        <f t="shared" si="6"/>
        <v>0</v>
      </c>
      <c r="D78" s="83">
        <f t="shared" si="6"/>
        <v>0</v>
      </c>
      <c r="E78" s="83">
        <f t="shared" si="6"/>
        <v>0.12</v>
      </c>
      <c r="F78" s="83" t="e">
        <f>(E78*100)/D78</f>
        <v>#DIV/0!</v>
      </c>
    </row>
    <row r="79" spans="1:6" x14ac:dyDescent="0.2">
      <c r="A79" s="55" t="s">
        <v>56</v>
      </c>
      <c r="B79" s="56" t="s">
        <v>57</v>
      </c>
      <c r="C79" s="84">
        <v>0</v>
      </c>
      <c r="D79" s="84">
        <v>0</v>
      </c>
      <c r="E79" s="84">
        <v>0.12</v>
      </c>
      <c r="F79" s="84"/>
    </row>
    <row r="80" spans="1:6" x14ac:dyDescent="0.2">
      <c r="A80" s="48" t="s">
        <v>168</v>
      </c>
      <c r="B80" s="48" t="s">
        <v>176</v>
      </c>
      <c r="C80" s="78"/>
      <c r="D80" s="78"/>
      <c r="E80" s="78"/>
      <c r="F80" s="79" t="e">
        <f>(E80*100)/D80</f>
        <v>#DIV/0!</v>
      </c>
    </row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Bošnjak</cp:lastModifiedBy>
  <cp:lastPrinted>2023-07-24T12:33:14Z</cp:lastPrinted>
  <dcterms:created xsi:type="dcterms:W3CDTF">2022-08-12T12:51:27Z</dcterms:created>
  <dcterms:modified xsi:type="dcterms:W3CDTF">2026-03-27T12:57:56Z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