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ubrekic\Desktop\IZVRŠENJE POLUGODIŠNJE 2026\USOS\"/>
    </mc:Choice>
  </mc:AlternateContent>
  <xr:revisionPtr revIDLastSave="0" documentId="13_ncr:1_{204C52B1-3BE9-47E4-9786-CFAD363B0114}" xr6:coauthVersionLast="47" xr6:coauthVersionMax="47" xr10:uidLastSave="{00000000-0000-0000-0000-000000000000}"/>
  <bookViews>
    <workbookView xWindow="-120" yWindow="-120" windowWidth="29040" windowHeight="15840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rashoda'!$B$1:$I$22</definedName>
    <definedName name="_xlnm.Print_Area" localSheetId="6">'Posebni dio'!$A$1:$C$9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82" i="15"/>
  <c r="F80" i="15"/>
  <c r="E80" i="15"/>
  <c r="D80" i="15"/>
  <c r="C80" i="15"/>
  <c r="F79" i="15"/>
  <c r="E79" i="15"/>
  <c r="D79" i="15"/>
  <c r="C79" i="15"/>
  <c r="F78" i="15"/>
  <c r="E78" i="15"/>
  <c r="D78" i="15"/>
  <c r="C78" i="15"/>
  <c r="F74" i="15"/>
  <c r="E74" i="15"/>
  <c r="D74" i="15"/>
  <c r="C74" i="15"/>
  <c r="F73" i="15"/>
  <c r="E73" i="15"/>
  <c r="D73" i="15"/>
  <c r="C73" i="15"/>
  <c r="F72" i="15"/>
  <c r="E72" i="15"/>
  <c r="D72" i="15"/>
  <c r="C72" i="15"/>
  <c r="F71" i="15"/>
  <c r="F69" i="15"/>
  <c r="E69" i="15"/>
  <c r="D69" i="15"/>
  <c r="C69" i="15"/>
  <c r="F68" i="15"/>
  <c r="E68" i="15"/>
  <c r="D68" i="15"/>
  <c r="C68" i="15"/>
  <c r="F67" i="15"/>
  <c r="E67" i="15"/>
  <c r="D67" i="15"/>
  <c r="C67" i="15"/>
  <c r="F65" i="15"/>
  <c r="E65" i="15"/>
  <c r="D65" i="15"/>
  <c r="C65" i="15"/>
  <c r="F64" i="15"/>
  <c r="E64" i="15"/>
  <c r="D64" i="15"/>
  <c r="C64" i="15"/>
  <c r="F63" i="15"/>
  <c r="E63" i="15"/>
  <c r="D63" i="15"/>
  <c r="C63" i="15"/>
  <c r="F62" i="15"/>
  <c r="F59" i="15"/>
  <c r="E59" i="15"/>
  <c r="D59" i="15"/>
  <c r="C59" i="15"/>
  <c r="F58" i="15"/>
  <c r="E58" i="15"/>
  <c r="D58" i="15"/>
  <c r="C58" i="15"/>
  <c r="F57" i="15"/>
  <c r="E57" i="15"/>
  <c r="D57" i="15"/>
  <c r="C57" i="15"/>
  <c r="F55" i="15"/>
  <c r="E55" i="15"/>
  <c r="D55" i="15"/>
  <c r="C55" i="15"/>
  <c r="F52" i="15"/>
  <c r="E52" i="15"/>
  <c r="D52" i="15"/>
  <c r="C52" i="15"/>
  <c r="F51" i="15"/>
  <c r="E51" i="15"/>
  <c r="D51" i="15"/>
  <c r="C51" i="15"/>
  <c r="F50" i="15"/>
  <c r="E50" i="15"/>
  <c r="D50" i="15"/>
  <c r="C50" i="15"/>
  <c r="F47" i="15"/>
  <c r="E47" i="15"/>
  <c r="D47" i="15"/>
  <c r="C47" i="15"/>
  <c r="F45" i="15"/>
  <c r="E45" i="15"/>
  <c r="D45" i="15"/>
  <c r="C45" i="15"/>
  <c r="F44" i="15"/>
  <c r="E44" i="15"/>
  <c r="D44" i="15"/>
  <c r="C44" i="15"/>
  <c r="F40" i="15"/>
  <c r="E40" i="15"/>
  <c r="D40" i="15"/>
  <c r="C40" i="15"/>
  <c r="F31" i="15"/>
  <c r="E31" i="15"/>
  <c r="D31" i="15"/>
  <c r="C31" i="15"/>
  <c r="F26" i="15"/>
  <c r="E26" i="15"/>
  <c r="D26" i="15"/>
  <c r="C26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0" i="3"/>
  <c r="K70" i="3"/>
  <c r="L69" i="3"/>
  <c r="K69" i="3"/>
  <c r="J69" i="3"/>
  <c r="I69" i="3"/>
  <c r="H69" i="3"/>
  <c r="G69" i="3"/>
  <c r="L68" i="3"/>
  <c r="K68" i="3"/>
  <c r="L67" i="3"/>
  <c r="K67" i="3"/>
  <c r="L66" i="3"/>
  <c r="K66" i="3"/>
  <c r="J66" i="3"/>
  <c r="I66" i="3"/>
  <c r="H66" i="3"/>
  <c r="G66" i="3"/>
  <c r="L65" i="3"/>
  <c r="K65" i="3"/>
  <c r="J65" i="3"/>
  <c r="I65" i="3"/>
  <c r="H65" i="3"/>
  <c r="G65" i="3"/>
  <c r="L64" i="3"/>
  <c r="K64" i="3"/>
  <c r="J64" i="3"/>
  <c r="I64" i="3"/>
  <c r="H64" i="3"/>
  <c r="G64" i="3"/>
  <c r="L63" i="3"/>
  <c r="K63" i="3"/>
  <c r="L62" i="3"/>
  <c r="K62" i="3"/>
  <c r="L61" i="3"/>
  <c r="K61" i="3"/>
  <c r="J61" i="3"/>
  <c r="I61" i="3"/>
  <c r="H61" i="3"/>
  <c r="G61" i="3"/>
  <c r="L60" i="3"/>
  <c r="K60" i="3"/>
  <c r="L59" i="3"/>
  <c r="K59" i="3"/>
  <c r="J59" i="3"/>
  <c r="I59" i="3"/>
  <c r="H59" i="3"/>
  <c r="G59" i="3"/>
  <c r="L58" i="3"/>
  <c r="K58" i="3"/>
  <c r="J58" i="3"/>
  <c r="I58" i="3"/>
  <c r="H58" i="3"/>
  <c r="G58" i="3"/>
  <c r="L57" i="3"/>
  <c r="K57" i="3"/>
  <c r="L56" i="3"/>
  <c r="K56" i="3"/>
  <c r="L55" i="3"/>
  <c r="K55" i="3"/>
  <c r="L54" i="3"/>
  <c r="K54" i="3"/>
  <c r="J54" i="3"/>
  <c r="I54" i="3"/>
  <c r="H54" i="3"/>
  <c r="G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L45" i="3"/>
  <c r="K45" i="3"/>
  <c r="J45" i="3"/>
  <c r="I45" i="3"/>
  <c r="H45" i="3"/>
  <c r="G45" i="3"/>
  <c r="L44" i="3"/>
  <c r="K44" i="3"/>
  <c r="L43" i="3"/>
  <c r="K43" i="3"/>
  <c r="L42" i="3"/>
  <c r="K42" i="3"/>
  <c r="L41" i="3"/>
  <c r="K41" i="3"/>
  <c r="L40" i="3"/>
  <c r="K40" i="3"/>
  <c r="J40" i="3"/>
  <c r="I40" i="3"/>
  <c r="H40" i="3"/>
  <c r="G40" i="3"/>
  <c r="L39" i="3"/>
  <c r="K39" i="3"/>
  <c r="L38" i="3"/>
  <c r="K38" i="3"/>
  <c r="L37" i="3"/>
  <c r="K37" i="3"/>
  <c r="L36" i="3"/>
  <c r="K36" i="3"/>
  <c r="J36" i="3"/>
  <c r="I36" i="3"/>
  <c r="H36" i="3"/>
  <c r="G36" i="3"/>
  <c r="L35" i="3"/>
  <c r="K35" i="3"/>
  <c r="J35" i="3"/>
  <c r="I35" i="3"/>
  <c r="H35" i="3"/>
  <c r="G35" i="3"/>
  <c r="L34" i="3"/>
  <c r="K34" i="3"/>
  <c r="L33" i="3"/>
  <c r="K33" i="3"/>
  <c r="J33" i="3"/>
  <c r="I33" i="3"/>
  <c r="H33" i="3"/>
  <c r="G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1" i="3"/>
  <c r="K21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<sst xmlns="http://schemas.openxmlformats.org/spreadsheetml/2006/main" count="391" uniqueCount="182">
  <si>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</si>
  <si>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</si>
  <si>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</si>
  <si>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</si>
  <si>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</si>
  <si>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</si>
  <si>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</si>
  <si>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</si>
  <si>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</si>
  <si>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</si>
  <si>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</si>
  <si>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</si>
  <si>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</si>
  <si>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</si>
  <si>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</si>
  <si>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</si>
  <si>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</si>
  <si>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</si>
  <si>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</si>
  <si>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</si>
  <si>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</si>
  <si>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</si>
  <si>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</si>
  <si>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</si>
  <si>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</si>
  <si>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</si>
  <si>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</si>
  <si>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</si>
  <si>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</si>
  <si>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</si>
  <si>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</si>
  <si>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</si>
  <si>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</si>
  <si>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</si>
  <si>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</si>
  <si>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</si>
  <si>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</si>
  <si>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</si>
  <si>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</si>
  <si>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</si>
  <si>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</si>
  <si>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</si>
  <si>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</si>
  <si>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</si>
  <si>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</si>
  <si>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</si>
  <si>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</si>
  <si>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</si>
  <si>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</si>
  <si>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</si>
  <si>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</si>
  <si>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</si>
  <si>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</si>
  <si>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</si>
  <si>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</si>
  <si>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</si>
  <si>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</si>
  <si>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</si>
  <si>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</si>
  <si>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</si>
  <si>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</si>
  <si>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</si>
  <si>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</si>
  <si>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</si>
  <si>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</si>
  <si>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</si>
  <si>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</si>
  <si>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</si>
  <si>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</si>
  <si>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</si>
  <si>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</si>
  <si>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</si>
  <si>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</si>
  <si>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</si>
  <si>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</si>
  <si>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</si>
  <si>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</si>
  <si>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</si>
  <si>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</si>
  <si>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</si>
  <si>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</si>
  <si>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</si>
  <si>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</si>
  <si>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</si>
  <si>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</si>
  <si>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</si>
  <si>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</si>
  <si>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</si>
  <si>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</si>
  <si>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</si>
  <si>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</si>
  <si>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</si>
  <si>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</si>
  <si>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</si>
  <si>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</si>
  <si>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</si>
  <si>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</si>
  <si>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</si>
  <si>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</si>
  <si>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</si>
  <si>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</si>
  <si>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</si>
  <si>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</si>
  <si>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</si>
  <si>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</si>
  <si>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</si>
  <si>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</si>
  <si>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</si>
  <si>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</si>
  <si>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</si>
  <si>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</si>
  <si>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</si>
  <si>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</si>
  <si>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</si>
  <si>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</si>
  <si>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</si>
  <si>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</si>
  <si>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</si>
  <si>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</si>
  <si>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</si>
  <si>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</si>
  <si>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</si>
  <si>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</si>
  <si>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3239</t>
  </si>
  <si>
    <t>OSTALE USLUGE</t>
  </si>
  <si>
    <t>329</t>
  </si>
  <si>
    <t>OSTALI NESPOMENUTI RASHODI POSLOVANJA</t>
  </si>
  <si>
    <t>3292</t>
  </si>
  <si>
    <t>PREMIJE OSIGURANJA</t>
  </si>
  <si>
    <t>3293</t>
  </si>
  <si>
    <t>REPREZENTACIJA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</si>
  <si>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</si>
  <si>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</si>
  <si>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</si>
  <si>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</si>
  <si>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</si>
  <si>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</si>
  <si>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</si>
  <si>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</si>
  <si>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</si>
  <si>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</si>
  <si>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</si>
  <si>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</si>
  <si>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</si>
  <si>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</si>
  <si>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</si>
  <si>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</si>
  <si>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</si>
  <si>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</si>
  <si>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</si>
  <si>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</si>
  <si>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</si>
  <si>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</si>
  <si>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</si>
  <si>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</si>
  <si>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</si>
  <si>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</si>
  <si>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</si>
  <si>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</si>
  <si>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</si>
  <si>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</si>
  <si>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</si>
  <si>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</si>
  <si>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</si>
  <si>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</si>
  <si>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</si>
  <si>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</si>
  <si>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35 Upravni sudovi</t>
  </si>
  <si>
    <t>47140 OSIJEK UPRAVNI SUD</t>
  </si>
  <si>
    <t>2803 Vođenje sudskih postupaka</t>
  </si>
  <si>
    <t>11</t>
  </si>
  <si>
    <t>43</t>
  </si>
  <si>
    <t>A851001</t>
  </si>
  <si>
    <t>Vođenje sudskih postupaka iz nadležnosti upravnih sudova</t>
  </si>
  <si>
    <t>TEKUĆI PLAN  2026.*</t>
  </si>
  <si>
    <t>IZVRŠENJE 1.-6.2026.*</t>
  </si>
  <si>
    <t xml:space="preserve">INDEKS**
</t>
  </si>
  <si>
    <t>Opći prihodi i primici</t>
  </si>
  <si>
    <t>3113</t>
  </si>
  <si>
    <t>PLAĆE ZA PREKOVREMENI RAD</t>
  </si>
  <si>
    <t>Vlastiti prihodi</t>
  </si>
  <si>
    <t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</si>
</sst>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workbookViewId="0">
      <selection activeCell="J13" sqref="J13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412354.47</v>
      </c>
      <c r="H10" s="86">
        <v>988846</v>
      </c>
      <c r="I10" s="86">
        <v>988846</v>
      </c>
      <c r="J10" s="86">
        <v>488302.39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/>
      <c r="H11" s="86"/>
      <c r="I11" s="86"/>
      <c r="J11" s="86"/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412354.47</v>
      </c>
      <c r="H12" s="87">
        <f>ROUND(H10+H11,2)</f>
        <v>988846</v>
      </c>
      <c r="I12" s="87">
        <f>ROUND(I10+I11,2)</f>
        <v>988846</v>
      </c>
      <c r="J12" s="87">
        <f>ROUND(J10+J11,2)</f>
        <v>488302.39</v>
      </c>
      <c r="K12" s="88">
        <f>J12/G12*100</f>
        <v>118.418114880627</v>
      </c>
      <c r="L12" s="88">
        <f>J12/I12*100</f>
        <v>49.381035065116301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410446.88</v>
      </c>
      <c r="H13" s="86">
        <v>980346</v>
      </c>
      <c r="I13" s="86">
        <v>980346</v>
      </c>
      <c r="J13" s="86">
        <v>483354.96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1907.59</v>
      </c>
      <c r="H14" s="86">
        <v>8500</v>
      </c>
      <c r="I14" s="86">
        <v>8500</v>
      </c>
      <c r="J14" s="86">
        <v>4947.43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412354.47</v>
      </c>
      <c r="H15" s="87">
        <f>ROUND(H13+H14,2)</f>
        <v>988846</v>
      </c>
      <c r="I15" s="87">
        <f>ROUND(I13+I14,2)</f>
        <v>988846</v>
      </c>
      <c r="J15" s="87">
        <f>ROUND(J13+J14,2)</f>
        <v>488302.39</v>
      </c>
      <c r="K15" s="88">
        <f>J15/G15*100</f>
        <v>118.418114880627</v>
      </c>
      <c r="L15" s="88">
        <f>J15/I15*100</f>
        <v>49.381035065116301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0</v>
      </c>
      <c r="H16" s="90">
        <f>ROUND(H12-H15,2)</f>
        <v>0</v>
      </c>
      <c r="I16" s="90">
        <f>ROUND(I12-I15,2)</f>
        <v>0</v>
      </c>
      <c r="J16" s="90">
        <f>ROUND(J12-J15,2)</f>
        <v>0</v>
      </c>
      <c r="K16" s="88" t="e">
        <f>J16/G16*100</f>
        <v>#DIV/0!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/>
      <c r="H21" s="86"/>
      <c r="I21" s="86"/>
      <c r="J21" s="86"/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/>
      <c r="H22" s="86"/>
      <c r="I22" s="86"/>
      <c r="J22" s="86"/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0</v>
      </c>
      <c r="H24" s="86"/>
      <c r="I24" s="86"/>
      <c r="J24" s="86">
        <v>0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0</v>
      </c>
      <c r="H25" s="86"/>
      <c r="I25" s="86"/>
      <c r="J25" s="86">
        <v>0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0</v>
      </c>
      <c r="H26" s="94">
        <f>ROUND(H24+H25,2)</f>
        <v>0</v>
      </c>
      <c r="I26" s="94">
        <f>ROUND(I24+I25,2)</f>
        <v>0</v>
      </c>
      <c r="J26" s="94">
        <f>ROUND(J24+J25,2)</f>
        <v>0</v>
      </c>
      <c r="K26" s="93" t="e">
        <f>J26/G26*100</f>
        <v>#DIV/0!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0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 t="e">
        <f>J27/G27*100</f>
        <v>#DIV/0!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71"/>
  <sheetViews>
    <sheetView topLeftCell="A18" zoomScale="90" zoomScaleNormal="90" workbookViewId="0">
      <selection activeCell="J70" sqref="J7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412354.47000000003</v>
      </c>
      <c r="H10" s="65">
        <f>H11</f>
        <v>988846</v>
      </c>
      <c r="I10" s="65">
        <f>I11</f>
        <v>988846</v>
      </c>
      <c r="J10" s="65">
        <f>J11</f>
        <v>488302.38999999996</v>
      </c>
      <c r="K10" s="69">
        <f t="shared" ref="K10:K21" si="0">(J10*100)/G10</f>
        <v>118.41811488062685</v>
      </c>
      <c r="L10" s="69">
        <f t="shared" ref="L10:L21" si="1">(J10*100)/I10</f>
        <v>49.381035065116308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</f>
        <v>412354.47000000003</v>
      </c>
      <c r="H11" s="65">
        <f>H12+H15+H18</f>
        <v>988846</v>
      </c>
      <c r="I11" s="65">
        <f>I12+I15+I18</f>
        <v>988846</v>
      </c>
      <c r="J11" s="65">
        <f>J12+J15+J18</f>
        <v>488302.38999999996</v>
      </c>
      <c r="K11" s="65">
        <f t="shared" si="0"/>
        <v>118.41811488062685</v>
      </c>
      <c r="L11" s="65">
        <f t="shared" si="1"/>
        <v>49.381035065116308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1.7</v>
      </c>
      <c r="H12" s="65">
        <f t="shared" si="2"/>
        <v>10</v>
      </c>
      <c r="I12" s="65">
        <f t="shared" si="2"/>
        <v>10</v>
      </c>
      <c r="J12" s="65">
        <f t="shared" si="2"/>
        <v>2.0499999999999998</v>
      </c>
      <c r="K12" s="65">
        <f t="shared" si="0"/>
        <v>120.58823529411765</v>
      </c>
      <c r="L12" s="65">
        <f t="shared" si="1"/>
        <v>20.5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1.7</v>
      </c>
      <c r="H13" s="65">
        <f t="shared" si="2"/>
        <v>10</v>
      </c>
      <c r="I13" s="65">
        <f t="shared" si="2"/>
        <v>10</v>
      </c>
      <c r="J13" s="65">
        <f t="shared" si="2"/>
        <v>2.0499999999999998</v>
      </c>
      <c r="K13" s="65">
        <f t="shared" si="0"/>
        <v>120.58823529411765</v>
      </c>
      <c r="L13" s="65">
        <f t="shared" si="1"/>
        <v>20.5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1.7</v>
      </c>
      <c r="H14" s="66">
        <v>10</v>
      </c>
      <c r="I14" s="66">
        <v>10</v>
      </c>
      <c r="J14" s="66">
        <v>2.0499999999999998</v>
      </c>
      <c r="K14" s="66">
        <f t="shared" si="0"/>
        <v>120.58823529411765</v>
      </c>
      <c r="L14" s="66">
        <f t="shared" si="1"/>
        <v>20.5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0</v>
      </c>
      <c r="H15" s="65">
        <f t="shared" si="3"/>
        <v>10</v>
      </c>
      <c r="I15" s="65">
        <f t="shared" si="3"/>
        <v>10</v>
      </c>
      <c r="J15" s="65">
        <f t="shared" si="3"/>
        <v>0</v>
      </c>
      <c r="K15" s="65" t="e">
        <f t="shared" si="0"/>
        <v>#DIV/0!</v>
      </c>
      <c r="L15" s="65">
        <f t="shared" si="1"/>
        <v>0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0</v>
      </c>
      <c r="H16" s="65">
        <f t="shared" si="3"/>
        <v>10</v>
      </c>
      <c r="I16" s="65">
        <f t="shared" si="3"/>
        <v>10</v>
      </c>
      <c r="J16" s="65">
        <f t="shared" si="3"/>
        <v>0</v>
      </c>
      <c r="K16" s="65" t="e">
        <f t="shared" si="0"/>
        <v>#DIV/0!</v>
      </c>
      <c r="L16" s="65">
        <f t="shared" si="1"/>
        <v>0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0</v>
      </c>
      <c r="H17" s="66">
        <v>10</v>
      </c>
      <c r="I17" s="66">
        <v>10</v>
      </c>
      <c r="J17" s="66">
        <v>0</v>
      </c>
      <c r="K17" s="66" t="e">
        <f t="shared" si="0"/>
        <v>#DIV/0!</v>
      </c>
      <c r="L17" s="66">
        <f t="shared" si="1"/>
        <v>0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>G19</f>
        <v>412352.77</v>
      </c>
      <c r="H18" s="65">
        <f>H19</f>
        <v>988826</v>
      </c>
      <c r="I18" s="65">
        <f>I19</f>
        <v>988826</v>
      </c>
      <c r="J18" s="65">
        <f>J19</f>
        <v>488300.33999999997</v>
      </c>
      <c r="K18" s="65">
        <f t="shared" si="0"/>
        <v>118.41810593390703</v>
      </c>
      <c r="L18" s="65">
        <f t="shared" si="1"/>
        <v>49.381826529642225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>G20+G21</f>
        <v>412352.77</v>
      </c>
      <c r="H19" s="65">
        <f>H20+H21</f>
        <v>988826</v>
      </c>
      <c r="I19" s="65">
        <f>I20+I21</f>
        <v>988826</v>
      </c>
      <c r="J19" s="65">
        <f>J20+J21</f>
        <v>488300.33999999997</v>
      </c>
      <c r="K19" s="65">
        <f t="shared" si="0"/>
        <v>118.41810593390703</v>
      </c>
      <c r="L19" s="65">
        <f t="shared" si="1"/>
        <v>49.381826529642225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410445.18</v>
      </c>
      <c r="H20" s="66">
        <v>980326</v>
      </c>
      <c r="I20" s="66">
        <v>980326</v>
      </c>
      <c r="J20" s="66">
        <v>483352.91</v>
      </c>
      <c r="K20" s="66">
        <f t="shared" si="0"/>
        <v>117.76308592538473</v>
      </c>
      <c r="L20" s="66">
        <f t="shared" si="1"/>
        <v>49.305323943259694</v>
      </c>
    </row>
    <row r="21" spans="2:12" x14ac:dyDescent="0.25">
      <c r="B21" s="66"/>
      <c r="C21" s="66"/>
      <c r="D21" s="66"/>
      <c r="E21" s="66" t="s">
        <v>70</v>
      </c>
      <c r="F21" s="66" t="s">
        <v>71</v>
      </c>
      <c r="G21" s="66">
        <v>1907.59</v>
      </c>
      <c r="H21" s="66">
        <v>8500</v>
      </c>
      <c r="I21" s="66">
        <v>8500</v>
      </c>
      <c r="J21" s="66">
        <v>4947.43</v>
      </c>
      <c r="K21" s="66">
        <f t="shared" si="0"/>
        <v>259.35499766721364</v>
      </c>
      <c r="L21" s="66">
        <f t="shared" si="1"/>
        <v>58.205058823529413</v>
      </c>
    </row>
    <row r="22" spans="2:12" x14ac:dyDescent="0.25">
      <c r="F22" s="35"/>
    </row>
    <row r="23" spans="2:12" x14ac:dyDescent="0.25">
      <c r="F23" s="35"/>
    </row>
    <row r="24" spans="2:12" ht="36.75" customHeight="1" x14ac:dyDescent="0.25">
      <c r="B24" s="117" t="s">
        <v>3</v>
      </c>
      <c r="C24" s="118"/>
      <c r="D24" s="118"/>
      <c r="E24" s="118"/>
      <c r="F24" s="119"/>
      <c r="G24" s="28" t="s">
        <v>46</v>
      </c>
      <c r="H24" s="28" t="s">
        <v>43</v>
      </c>
      <c r="I24" s="28" t="s">
        <v>44</v>
      </c>
      <c r="J24" s="28" t="s">
        <v>47</v>
      </c>
      <c r="K24" s="28" t="s">
        <v>6</v>
      </c>
      <c r="L24" s="28" t="s">
        <v>22</v>
      </c>
    </row>
    <row r="25" spans="2:12" x14ac:dyDescent="0.25">
      <c r="B25" s="120">
        <v>1</v>
      </c>
      <c r="C25" s="121"/>
      <c r="D25" s="121"/>
      <c r="E25" s="121"/>
      <c r="F25" s="122"/>
      <c r="G25" s="30">
        <v>2</v>
      </c>
      <c r="H25" s="30">
        <v>3</v>
      </c>
      <c r="I25" s="30">
        <v>4</v>
      </c>
      <c r="J25" s="30">
        <v>5</v>
      </c>
      <c r="K25" s="30" t="s">
        <v>13</v>
      </c>
      <c r="L25" s="30" t="s">
        <v>14</v>
      </c>
    </row>
    <row r="26" spans="2:12" x14ac:dyDescent="0.25">
      <c r="B26" s="65"/>
      <c r="C26" s="66"/>
      <c r="D26" s="67"/>
      <c r="E26" s="68"/>
      <c r="F26" s="8" t="s">
        <v>21</v>
      </c>
      <c r="G26" s="65">
        <f>G27+G64</f>
        <v>412354.47000000003</v>
      </c>
      <c r="H26" s="65">
        <f>H27+H64</f>
        <v>988846</v>
      </c>
      <c r="I26" s="65">
        <f>I27+I64</f>
        <v>988846</v>
      </c>
      <c r="J26" s="65">
        <f>J27+J64</f>
        <v>488302.39</v>
      </c>
      <c r="K26" s="70">
        <f t="shared" ref="K26:K70" si="4">(J26*100)/G26</f>
        <v>118.41811488062685</v>
      </c>
      <c r="L26" s="70">
        <f t="shared" ref="L26:L70" si="5">(J26*100)/I26</f>
        <v>49.381035065116308</v>
      </c>
    </row>
    <row r="27" spans="2:12" x14ac:dyDescent="0.25">
      <c r="B27" s="65" t="s">
        <v>72</v>
      </c>
      <c r="C27" s="65"/>
      <c r="D27" s="65"/>
      <c r="E27" s="65"/>
      <c r="F27" s="65" t="s">
        <v>73</v>
      </c>
      <c r="G27" s="65">
        <f>G28+G35+G58</f>
        <v>410446.88</v>
      </c>
      <c r="H27" s="65">
        <f>H28+H35+H58</f>
        <v>980346</v>
      </c>
      <c r="I27" s="65">
        <f>I28+I35+I58</f>
        <v>980346</v>
      </c>
      <c r="J27" s="65">
        <f>J28+J35+J58</f>
        <v>483354.96</v>
      </c>
      <c r="K27" s="65">
        <f t="shared" si="4"/>
        <v>117.76309762666487</v>
      </c>
      <c r="L27" s="65">
        <f t="shared" si="5"/>
        <v>49.304527177139498</v>
      </c>
    </row>
    <row r="28" spans="2:12" x14ac:dyDescent="0.25">
      <c r="B28" s="65"/>
      <c r="C28" s="65" t="s">
        <v>74</v>
      </c>
      <c r="D28" s="65"/>
      <c r="E28" s="65"/>
      <c r="F28" s="65" t="s">
        <v>75</v>
      </c>
      <c r="G28" s="65">
        <f>G29+G31+G33</f>
        <v>363110.59</v>
      </c>
      <c r="H28" s="65">
        <f>H29+H31+H33</f>
        <v>844776</v>
      </c>
      <c r="I28" s="65">
        <f>I29+I31+I33</f>
        <v>844776</v>
      </c>
      <c r="J28" s="65">
        <f>J29+J31+J33</f>
        <v>429749.06</v>
      </c>
      <c r="K28" s="65">
        <f t="shared" si="4"/>
        <v>118.35211415893984</v>
      </c>
      <c r="L28" s="65">
        <f t="shared" si="5"/>
        <v>50.871362349309166</v>
      </c>
    </row>
    <row r="29" spans="2:12" x14ac:dyDescent="0.25">
      <c r="B29" s="65"/>
      <c r="C29" s="65"/>
      <c r="D29" s="65" t="s">
        <v>76</v>
      </c>
      <c r="E29" s="65"/>
      <c r="F29" s="65" t="s">
        <v>77</v>
      </c>
      <c r="G29" s="65">
        <f>G30</f>
        <v>303750.33</v>
      </c>
      <c r="H29" s="65">
        <f>H30</f>
        <v>702000</v>
      </c>
      <c r="I29" s="65">
        <f>I30</f>
        <v>702000</v>
      </c>
      <c r="J29" s="65">
        <f>J30</f>
        <v>358193.86</v>
      </c>
      <c r="K29" s="65">
        <f t="shared" si="4"/>
        <v>117.92377641202891</v>
      </c>
      <c r="L29" s="65">
        <f t="shared" si="5"/>
        <v>51.024766381766383</v>
      </c>
    </row>
    <row r="30" spans="2:12" x14ac:dyDescent="0.25">
      <c r="B30" s="66"/>
      <c r="C30" s="66"/>
      <c r="D30" s="66"/>
      <c r="E30" s="66" t="s">
        <v>78</v>
      </c>
      <c r="F30" s="66" t="s">
        <v>79</v>
      </c>
      <c r="G30" s="66">
        <v>303750.33</v>
      </c>
      <c r="H30" s="66">
        <v>702000</v>
      </c>
      <c r="I30" s="66">
        <v>702000</v>
      </c>
      <c r="J30" s="66">
        <v>358193.86</v>
      </c>
      <c r="K30" s="66">
        <f t="shared" si="4"/>
        <v>117.92377641202891</v>
      </c>
      <c r="L30" s="66">
        <f t="shared" si="5"/>
        <v>51.024766381766383</v>
      </c>
    </row>
    <row r="31" spans="2:12" x14ac:dyDescent="0.25">
      <c r="B31" s="65"/>
      <c r="C31" s="65"/>
      <c r="D31" s="65" t="s">
        <v>80</v>
      </c>
      <c r="E31" s="65"/>
      <c r="F31" s="65" t="s">
        <v>81</v>
      </c>
      <c r="G31" s="65">
        <f>G32</f>
        <v>9241.44</v>
      </c>
      <c r="H31" s="65">
        <f>H32</f>
        <v>24000</v>
      </c>
      <c r="I31" s="65">
        <f>I32</f>
        <v>24000</v>
      </c>
      <c r="J31" s="65">
        <f>J32</f>
        <v>12416.07</v>
      </c>
      <c r="K31" s="65">
        <f t="shared" si="4"/>
        <v>134.35211395626655</v>
      </c>
      <c r="L31" s="65">
        <f t="shared" si="5"/>
        <v>51.733625000000004</v>
      </c>
    </row>
    <row r="32" spans="2:12" x14ac:dyDescent="0.25">
      <c r="B32" s="66"/>
      <c r="C32" s="66"/>
      <c r="D32" s="66"/>
      <c r="E32" s="66" t="s">
        <v>82</v>
      </c>
      <c r="F32" s="66" t="s">
        <v>81</v>
      </c>
      <c r="G32" s="66">
        <v>9241.44</v>
      </c>
      <c r="H32" s="66">
        <v>24000</v>
      </c>
      <c r="I32" s="66">
        <v>24000</v>
      </c>
      <c r="J32" s="66">
        <v>12416.07</v>
      </c>
      <c r="K32" s="66">
        <f t="shared" si="4"/>
        <v>134.35211395626655</v>
      </c>
      <c r="L32" s="66">
        <f t="shared" si="5"/>
        <v>51.733625000000004</v>
      </c>
    </row>
    <row r="33" spans="2:12" x14ac:dyDescent="0.25">
      <c r="B33" s="65"/>
      <c r="C33" s="65"/>
      <c r="D33" s="65" t="s">
        <v>83</v>
      </c>
      <c r="E33" s="65"/>
      <c r="F33" s="65" t="s">
        <v>84</v>
      </c>
      <c r="G33" s="65">
        <f>G34</f>
        <v>50118.82</v>
      </c>
      <c r="H33" s="65">
        <f>H34</f>
        <v>118776</v>
      </c>
      <c r="I33" s="65">
        <f>I34</f>
        <v>118776</v>
      </c>
      <c r="J33" s="65">
        <f>J34</f>
        <v>59139.13</v>
      </c>
      <c r="K33" s="65">
        <f t="shared" si="4"/>
        <v>117.99784990947512</v>
      </c>
      <c r="L33" s="65">
        <f t="shared" si="5"/>
        <v>49.790471138950629</v>
      </c>
    </row>
    <row r="34" spans="2:12" x14ac:dyDescent="0.25">
      <c r="B34" s="66"/>
      <c r="C34" s="66"/>
      <c r="D34" s="66"/>
      <c r="E34" s="66" t="s">
        <v>85</v>
      </c>
      <c r="F34" s="66" t="s">
        <v>86</v>
      </c>
      <c r="G34" s="66">
        <v>50118.82</v>
      </c>
      <c r="H34" s="66">
        <v>118776</v>
      </c>
      <c r="I34" s="66">
        <v>118776</v>
      </c>
      <c r="J34" s="66">
        <v>59139.13</v>
      </c>
      <c r="K34" s="66">
        <f t="shared" si="4"/>
        <v>117.99784990947512</v>
      </c>
      <c r="L34" s="66">
        <f t="shared" si="5"/>
        <v>49.790471138950629</v>
      </c>
    </row>
    <row r="35" spans="2:12" x14ac:dyDescent="0.25">
      <c r="B35" s="65"/>
      <c r="C35" s="65" t="s">
        <v>87</v>
      </c>
      <c r="D35" s="65"/>
      <c r="E35" s="65"/>
      <c r="F35" s="65" t="s">
        <v>88</v>
      </c>
      <c r="G35" s="65">
        <f>G36+G40+G45+G54</f>
        <v>46647.5</v>
      </c>
      <c r="H35" s="65">
        <f>H36+H40+H45+H54</f>
        <v>134420</v>
      </c>
      <c r="I35" s="65">
        <f>I36+I40+I45+I54</f>
        <v>134420</v>
      </c>
      <c r="J35" s="65">
        <f>J36+J40+J45+J54</f>
        <v>52783.94</v>
      </c>
      <c r="K35" s="65">
        <f t="shared" si="4"/>
        <v>113.15491719813495</v>
      </c>
      <c r="L35" s="65">
        <f t="shared" si="5"/>
        <v>39.267921440261865</v>
      </c>
    </row>
    <row r="36" spans="2:12" x14ac:dyDescent="0.25">
      <c r="B36" s="65"/>
      <c r="C36" s="65"/>
      <c r="D36" s="65" t="s">
        <v>89</v>
      </c>
      <c r="E36" s="65"/>
      <c r="F36" s="65" t="s">
        <v>90</v>
      </c>
      <c r="G36" s="65">
        <f>G37+G38+G39</f>
        <v>14912.619999999999</v>
      </c>
      <c r="H36" s="65">
        <f>H37+H38+H39</f>
        <v>35000</v>
      </c>
      <c r="I36" s="65">
        <f>I37+I38+I39</f>
        <v>35000</v>
      </c>
      <c r="J36" s="65">
        <f>J37+J38+J39</f>
        <v>19144.63</v>
      </c>
      <c r="K36" s="65">
        <f t="shared" si="4"/>
        <v>128.37871547722668</v>
      </c>
      <c r="L36" s="65">
        <f t="shared" si="5"/>
        <v>54.69894285714286</v>
      </c>
    </row>
    <row r="37" spans="2:12" x14ac:dyDescent="0.25">
      <c r="B37" s="66"/>
      <c r="C37" s="66"/>
      <c r="D37" s="66"/>
      <c r="E37" s="66" t="s">
        <v>91</v>
      </c>
      <c r="F37" s="66" t="s">
        <v>92</v>
      </c>
      <c r="G37" s="66">
        <v>1813.4</v>
      </c>
      <c r="H37" s="66">
        <v>5000</v>
      </c>
      <c r="I37" s="66">
        <v>5000</v>
      </c>
      <c r="J37" s="66">
        <v>5649.18</v>
      </c>
      <c r="K37" s="66">
        <f t="shared" si="4"/>
        <v>311.52420866879891</v>
      </c>
      <c r="L37" s="66">
        <f t="shared" si="5"/>
        <v>112.9836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12399.22</v>
      </c>
      <c r="H38" s="66">
        <v>26000</v>
      </c>
      <c r="I38" s="66">
        <v>26000</v>
      </c>
      <c r="J38" s="66">
        <v>10295.450000000001</v>
      </c>
      <c r="K38" s="66">
        <f t="shared" si="4"/>
        <v>83.033045627063643</v>
      </c>
      <c r="L38" s="66">
        <f t="shared" si="5"/>
        <v>39.597884615384615</v>
      </c>
    </row>
    <row r="39" spans="2:12" x14ac:dyDescent="0.25">
      <c r="B39" s="66"/>
      <c r="C39" s="66"/>
      <c r="D39" s="66"/>
      <c r="E39" s="66" t="s">
        <v>95</v>
      </c>
      <c r="F39" s="66" t="s">
        <v>96</v>
      </c>
      <c r="G39" s="66">
        <v>700</v>
      </c>
      <c r="H39" s="66">
        <v>4000</v>
      </c>
      <c r="I39" s="66">
        <v>4000</v>
      </c>
      <c r="J39" s="66">
        <v>3200</v>
      </c>
      <c r="K39" s="66">
        <f t="shared" si="4"/>
        <v>457.14285714285717</v>
      </c>
      <c r="L39" s="66">
        <f t="shared" si="5"/>
        <v>80</v>
      </c>
    </row>
    <row r="40" spans="2:12" x14ac:dyDescent="0.25">
      <c r="B40" s="65"/>
      <c r="C40" s="65"/>
      <c r="D40" s="65" t="s">
        <v>97</v>
      </c>
      <c r="E40" s="65"/>
      <c r="F40" s="65" t="s">
        <v>98</v>
      </c>
      <c r="G40" s="65">
        <f>G41+G42+G43+G44</f>
        <v>15308.63</v>
      </c>
      <c r="H40" s="65">
        <f>H41+H42+H43+H44</f>
        <v>41510</v>
      </c>
      <c r="I40" s="65">
        <f>I41+I42+I43+I44</f>
        <v>41510</v>
      </c>
      <c r="J40" s="65">
        <f>J41+J42+J43+J44</f>
        <v>7268.9800000000005</v>
      </c>
      <c r="K40" s="65">
        <f t="shared" si="4"/>
        <v>47.482890369680369</v>
      </c>
      <c r="L40" s="65">
        <f t="shared" si="5"/>
        <v>17.511394844615754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4636.3999999999996</v>
      </c>
      <c r="H41" s="66">
        <v>11010</v>
      </c>
      <c r="I41" s="66">
        <v>11010</v>
      </c>
      <c r="J41" s="66">
        <v>6317.72</v>
      </c>
      <c r="K41" s="66">
        <f t="shared" si="4"/>
        <v>136.26348028642914</v>
      </c>
      <c r="L41" s="66">
        <f t="shared" si="5"/>
        <v>57.381653042688463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10672.23</v>
      </c>
      <c r="H42" s="66">
        <v>26500</v>
      </c>
      <c r="I42" s="66">
        <v>26500</v>
      </c>
      <c r="J42" s="66">
        <v>534.55999999999995</v>
      </c>
      <c r="K42" s="66">
        <f t="shared" si="4"/>
        <v>5.0088875520861151</v>
      </c>
      <c r="L42" s="66">
        <f t="shared" si="5"/>
        <v>2.0172075471698112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0</v>
      </c>
      <c r="H43" s="66">
        <v>2000</v>
      </c>
      <c r="I43" s="66">
        <v>2000</v>
      </c>
      <c r="J43" s="66">
        <v>96.98</v>
      </c>
      <c r="K43" s="66" t="e">
        <f t="shared" si="4"/>
        <v>#DIV/0!</v>
      </c>
      <c r="L43" s="66">
        <f t="shared" si="5"/>
        <v>4.8490000000000002</v>
      </c>
    </row>
    <row r="44" spans="2:12" x14ac:dyDescent="0.25">
      <c r="B44" s="66"/>
      <c r="C44" s="66"/>
      <c r="D44" s="66"/>
      <c r="E44" s="66" t="s">
        <v>105</v>
      </c>
      <c r="F44" s="66" t="s">
        <v>106</v>
      </c>
      <c r="G44" s="66">
        <v>0</v>
      </c>
      <c r="H44" s="66">
        <v>2000</v>
      </c>
      <c r="I44" s="66">
        <v>2000</v>
      </c>
      <c r="J44" s="66">
        <v>319.72000000000003</v>
      </c>
      <c r="K44" s="66" t="e">
        <f t="shared" si="4"/>
        <v>#DIV/0!</v>
      </c>
      <c r="L44" s="66">
        <f t="shared" si="5"/>
        <v>15.986000000000001</v>
      </c>
    </row>
    <row r="45" spans="2:12" x14ac:dyDescent="0.25">
      <c r="B45" s="65"/>
      <c r="C45" s="65"/>
      <c r="D45" s="65" t="s">
        <v>107</v>
      </c>
      <c r="E45" s="65"/>
      <c r="F45" s="65" t="s">
        <v>108</v>
      </c>
      <c r="G45" s="65">
        <f>G46+G47+G48+G49+G50+G51+G52+G53</f>
        <v>15677.900000000001</v>
      </c>
      <c r="H45" s="65">
        <f>H46+H47+H48+H49+H50+H51+H52+H53</f>
        <v>55410</v>
      </c>
      <c r="I45" s="65">
        <f>I46+I47+I48+I49+I50+I51+I52+I53</f>
        <v>55410</v>
      </c>
      <c r="J45" s="65">
        <f>J46+J47+J48+J49+J50+J51+J52+J53</f>
        <v>25452.71</v>
      </c>
      <c r="K45" s="65">
        <f t="shared" si="4"/>
        <v>162.34769962813897</v>
      </c>
      <c r="L45" s="65">
        <f t="shared" si="5"/>
        <v>45.935228298141126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8717.93</v>
      </c>
      <c r="H46" s="66">
        <v>22010</v>
      </c>
      <c r="I46" s="66">
        <v>22010</v>
      </c>
      <c r="J46" s="66">
        <v>11477.21</v>
      </c>
      <c r="K46" s="66">
        <f t="shared" si="4"/>
        <v>131.65063266165248</v>
      </c>
      <c r="L46" s="66">
        <f t="shared" si="5"/>
        <v>52.14543389368469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1734</v>
      </c>
      <c r="H47" s="66">
        <v>5000</v>
      </c>
      <c r="I47" s="66">
        <v>5000</v>
      </c>
      <c r="J47" s="66">
        <v>1953.55</v>
      </c>
      <c r="K47" s="66">
        <f t="shared" si="4"/>
        <v>112.66147635524798</v>
      </c>
      <c r="L47" s="66">
        <f t="shared" si="5"/>
        <v>39.070999999999998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0</v>
      </c>
      <c r="H48" s="66">
        <v>800</v>
      </c>
      <c r="I48" s="66">
        <v>800</v>
      </c>
      <c r="J48" s="66">
        <v>2250</v>
      </c>
      <c r="K48" s="66" t="e">
        <f t="shared" si="4"/>
        <v>#DIV/0!</v>
      </c>
      <c r="L48" s="66">
        <f t="shared" si="5"/>
        <v>281.25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1482.26</v>
      </c>
      <c r="H49" s="66">
        <v>3000</v>
      </c>
      <c r="I49" s="66">
        <v>3000</v>
      </c>
      <c r="J49" s="66">
        <v>625.94000000000005</v>
      </c>
      <c r="K49" s="66">
        <f t="shared" si="4"/>
        <v>42.228758787257298</v>
      </c>
      <c r="L49" s="66">
        <f t="shared" si="5"/>
        <v>20.864666666666668</v>
      </c>
    </row>
    <row r="50" spans="2:12" x14ac:dyDescent="0.25">
      <c r="B50" s="66"/>
      <c r="C50" s="66"/>
      <c r="D50" s="66"/>
      <c r="E50" s="66" t="s">
        <v>117</v>
      </c>
      <c r="F50" s="66" t="s">
        <v>118</v>
      </c>
      <c r="G50" s="66">
        <v>1182.77</v>
      </c>
      <c r="H50" s="66">
        <v>6000</v>
      </c>
      <c r="I50" s="66">
        <v>6000</v>
      </c>
      <c r="J50" s="66">
        <v>1716.06</v>
      </c>
      <c r="K50" s="66">
        <f t="shared" si="4"/>
        <v>145.08822509870896</v>
      </c>
      <c r="L50" s="66">
        <f t="shared" si="5"/>
        <v>28.600999999999999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0</v>
      </c>
      <c r="H51" s="66">
        <v>3100</v>
      </c>
      <c r="I51" s="66">
        <v>3100</v>
      </c>
      <c r="J51" s="66">
        <v>50</v>
      </c>
      <c r="K51" s="66" t="e">
        <f t="shared" si="4"/>
        <v>#DIV/0!</v>
      </c>
      <c r="L51" s="66">
        <f t="shared" si="5"/>
        <v>1.6129032258064515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0</v>
      </c>
      <c r="H52" s="66">
        <v>500</v>
      </c>
      <c r="I52" s="66">
        <v>500</v>
      </c>
      <c r="J52" s="66">
        <v>24.89</v>
      </c>
      <c r="K52" s="66" t="e">
        <f t="shared" si="4"/>
        <v>#DIV/0!</v>
      </c>
      <c r="L52" s="66">
        <f t="shared" si="5"/>
        <v>4.9779999999999998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2560.94</v>
      </c>
      <c r="H53" s="66">
        <v>15000</v>
      </c>
      <c r="I53" s="66">
        <v>15000</v>
      </c>
      <c r="J53" s="66">
        <v>7355.06</v>
      </c>
      <c r="K53" s="66">
        <f t="shared" si="4"/>
        <v>287.20157442189196</v>
      </c>
      <c r="L53" s="66">
        <f t="shared" si="5"/>
        <v>49.033733333333331</v>
      </c>
    </row>
    <row r="54" spans="2:12" x14ac:dyDescent="0.25">
      <c r="B54" s="65"/>
      <c r="C54" s="65"/>
      <c r="D54" s="65" t="s">
        <v>125</v>
      </c>
      <c r="E54" s="65"/>
      <c r="F54" s="65" t="s">
        <v>126</v>
      </c>
      <c r="G54" s="65">
        <f>G55+G56+G57</f>
        <v>748.35</v>
      </c>
      <c r="H54" s="65">
        <f>H55+H56+H57</f>
        <v>2500</v>
      </c>
      <c r="I54" s="65">
        <f>I55+I56+I57</f>
        <v>2500</v>
      </c>
      <c r="J54" s="65">
        <f>J55+J56+J57</f>
        <v>917.62</v>
      </c>
      <c r="K54" s="65">
        <f t="shared" si="4"/>
        <v>122.61909534308812</v>
      </c>
      <c r="L54" s="65">
        <f t="shared" si="5"/>
        <v>36.704799999999999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587.1</v>
      </c>
      <c r="H55" s="66">
        <v>1000</v>
      </c>
      <c r="I55" s="66">
        <v>1000</v>
      </c>
      <c r="J55" s="66">
        <v>620</v>
      </c>
      <c r="K55" s="66">
        <f t="shared" si="4"/>
        <v>105.60381536365185</v>
      </c>
      <c r="L55" s="66">
        <f t="shared" si="5"/>
        <v>62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0</v>
      </c>
      <c r="H56" s="66">
        <v>800</v>
      </c>
      <c r="I56" s="66">
        <v>800</v>
      </c>
      <c r="J56" s="66">
        <v>50</v>
      </c>
      <c r="K56" s="66" t="e">
        <f t="shared" si="4"/>
        <v>#DIV/0!</v>
      </c>
      <c r="L56" s="66">
        <f t="shared" si="5"/>
        <v>6.25</v>
      </c>
    </row>
    <row r="57" spans="2:12" x14ac:dyDescent="0.25">
      <c r="B57" s="66"/>
      <c r="C57" s="66"/>
      <c r="D57" s="66"/>
      <c r="E57" s="66" t="s">
        <v>131</v>
      </c>
      <c r="F57" s="66" t="s">
        <v>126</v>
      </c>
      <c r="G57" s="66">
        <v>161.25</v>
      </c>
      <c r="H57" s="66">
        <v>700</v>
      </c>
      <c r="I57" s="66">
        <v>700</v>
      </c>
      <c r="J57" s="66">
        <v>247.62</v>
      </c>
      <c r="K57" s="66">
        <f t="shared" si="4"/>
        <v>153.56279069767442</v>
      </c>
      <c r="L57" s="66">
        <f t="shared" si="5"/>
        <v>35.374285714285712</v>
      </c>
    </row>
    <row r="58" spans="2:12" x14ac:dyDescent="0.25">
      <c r="B58" s="65"/>
      <c r="C58" s="65" t="s">
        <v>132</v>
      </c>
      <c r="D58" s="65"/>
      <c r="E58" s="65"/>
      <c r="F58" s="65" t="s">
        <v>133</v>
      </c>
      <c r="G58" s="65">
        <f>G59+G61</f>
        <v>688.79000000000008</v>
      </c>
      <c r="H58" s="65">
        <f>H59+H61</f>
        <v>1150</v>
      </c>
      <c r="I58" s="65">
        <f>I59+I61</f>
        <v>1150</v>
      </c>
      <c r="J58" s="65">
        <f>J59+J61</f>
        <v>821.96</v>
      </c>
      <c r="K58" s="65">
        <f t="shared" si="4"/>
        <v>119.33390438304852</v>
      </c>
      <c r="L58" s="65">
        <f t="shared" si="5"/>
        <v>71.474782608695648</v>
      </c>
    </row>
    <row r="59" spans="2:12" x14ac:dyDescent="0.25">
      <c r="B59" s="65"/>
      <c r="C59" s="65"/>
      <c r="D59" s="65" t="s">
        <v>134</v>
      </c>
      <c r="E59" s="65"/>
      <c r="F59" s="65" t="s">
        <v>135</v>
      </c>
      <c r="G59" s="65">
        <f>G60</f>
        <v>78.83</v>
      </c>
      <c r="H59" s="65">
        <f>H60</f>
        <v>50</v>
      </c>
      <c r="I59" s="65">
        <f>I60</f>
        <v>50</v>
      </c>
      <c r="J59" s="65">
        <f>J60</f>
        <v>21.96</v>
      </c>
      <c r="K59" s="65">
        <f t="shared" si="4"/>
        <v>27.857414689838894</v>
      </c>
      <c r="L59" s="65">
        <f t="shared" si="5"/>
        <v>43.92</v>
      </c>
    </row>
    <row r="60" spans="2:12" x14ac:dyDescent="0.25">
      <c r="B60" s="66"/>
      <c r="C60" s="66"/>
      <c r="D60" s="66"/>
      <c r="E60" s="66" t="s">
        <v>136</v>
      </c>
      <c r="F60" s="66" t="s">
        <v>137</v>
      </c>
      <c r="G60" s="66">
        <v>78.83</v>
      </c>
      <c r="H60" s="66">
        <v>50</v>
      </c>
      <c r="I60" s="66">
        <v>50</v>
      </c>
      <c r="J60" s="66">
        <v>21.96</v>
      </c>
      <c r="K60" s="66">
        <f t="shared" si="4"/>
        <v>27.857414689838894</v>
      </c>
      <c r="L60" s="66">
        <f t="shared" si="5"/>
        <v>43.92</v>
      </c>
    </row>
    <row r="61" spans="2:12" x14ac:dyDescent="0.25">
      <c r="B61" s="65"/>
      <c r="C61" s="65"/>
      <c r="D61" s="65" t="s">
        <v>138</v>
      </c>
      <c r="E61" s="65"/>
      <c r="F61" s="65" t="s">
        <v>139</v>
      </c>
      <c r="G61" s="65">
        <f>G62+G63</f>
        <v>609.96</v>
      </c>
      <c r="H61" s="65">
        <f>H62+H63</f>
        <v>1100</v>
      </c>
      <c r="I61" s="65">
        <f>I62+I63</f>
        <v>1100</v>
      </c>
      <c r="J61" s="65">
        <f>J62+J63</f>
        <v>800</v>
      </c>
      <c r="K61" s="65">
        <f t="shared" si="4"/>
        <v>131.1561413863204</v>
      </c>
      <c r="L61" s="65">
        <f t="shared" si="5"/>
        <v>72.727272727272734</v>
      </c>
    </row>
    <row r="62" spans="2:12" x14ac:dyDescent="0.25">
      <c r="B62" s="66"/>
      <c r="C62" s="66"/>
      <c r="D62" s="66"/>
      <c r="E62" s="66" t="s">
        <v>140</v>
      </c>
      <c r="F62" s="66" t="s">
        <v>141</v>
      </c>
      <c r="G62" s="66">
        <v>600</v>
      </c>
      <c r="H62" s="66">
        <v>1000</v>
      </c>
      <c r="I62" s="66">
        <v>1000</v>
      </c>
      <c r="J62" s="66">
        <v>800</v>
      </c>
      <c r="K62" s="66">
        <f t="shared" si="4"/>
        <v>133.33333333333334</v>
      </c>
      <c r="L62" s="66">
        <f t="shared" si="5"/>
        <v>80</v>
      </c>
    </row>
    <row r="63" spans="2:12" x14ac:dyDescent="0.25">
      <c r="B63" s="66"/>
      <c r="C63" s="66"/>
      <c r="D63" s="66"/>
      <c r="E63" s="66" t="s">
        <v>142</v>
      </c>
      <c r="F63" s="66" t="s">
        <v>143</v>
      </c>
      <c r="G63" s="66">
        <v>9.9600000000000009</v>
      </c>
      <c r="H63" s="66">
        <v>100</v>
      </c>
      <c r="I63" s="66">
        <v>100</v>
      </c>
      <c r="J63" s="66">
        <v>0</v>
      </c>
      <c r="K63" s="66">
        <f t="shared" si="4"/>
        <v>0</v>
      </c>
      <c r="L63" s="66">
        <f t="shared" si="5"/>
        <v>0</v>
      </c>
    </row>
    <row r="64" spans="2:12" x14ac:dyDescent="0.25">
      <c r="B64" s="65" t="s">
        <v>144</v>
      </c>
      <c r="C64" s="65"/>
      <c r="D64" s="65"/>
      <c r="E64" s="65"/>
      <c r="F64" s="65" t="s">
        <v>145</v>
      </c>
      <c r="G64" s="65">
        <f>G65</f>
        <v>1907.59</v>
      </c>
      <c r="H64" s="65">
        <f>H65</f>
        <v>8500</v>
      </c>
      <c r="I64" s="65">
        <f>I65</f>
        <v>8500</v>
      </c>
      <c r="J64" s="65">
        <f>J65</f>
        <v>4947.43</v>
      </c>
      <c r="K64" s="65">
        <f t="shared" si="4"/>
        <v>259.35499766721364</v>
      </c>
      <c r="L64" s="65">
        <f t="shared" si="5"/>
        <v>58.205058823529413</v>
      </c>
    </row>
    <row r="65" spans="2:12" x14ac:dyDescent="0.25">
      <c r="B65" s="65"/>
      <c r="C65" s="65" t="s">
        <v>146</v>
      </c>
      <c r="D65" s="65"/>
      <c r="E65" s="65"/>
      <c r="F65" s="65" t="s">
        <v>147</v>
      </c>
      <c r="G65" s="65">
        <f>G66+G69</f>
        <v>1907.59</v>
      </c>
      <c r="H65" s="65">
        <f>H66+H69</f>
        <v>8500</v>
      </c>
      <c r="I65" s="65">
        <f>I66+I69</f>
        <v>8500</v>
      </c>
      <c r="J65" s="65">
        <f>J66+J69</f>
        <v>4947.43</v>
      </c>
      <c r="K65" s="65">
        <f t="shared" si="4"/>
        <v>259.35499766721364</v>
      </c>
      <c r="L65" s="65">
        <f t="shared" si="5"/>
        <v>58.205058823529413</v>
      </c>
    </row>
    <row r="66" spans="2:12" x14ac:dyDescent="0.25">
      <c r="B66" s="65"/>
      <c r="C66" s="65"/>
      <c r="D66" s="65" t="s">
        <v>148</v>
      </c>
      <c r="E66" s="65"/>
      <c r="F66" s="65" t="s">
        <v>149</v>
      </c>
      <c r="G66" s="65">
        <f>G67+G68</f>
        <v>0</v>
      </c>
      <c r="H66" s="65">
        <f>H67+H68</f>
        <v>6000</v>
      </c>
      <c r="I66" s="65">
        <f>I67+I68</f>
        <v>6000</v>
      </c>
      <c r="J66" s="65">
        <f>J67+J68</f>
        <v>2650</v>
      </c>
      <c r="K66" s="65" t="e">
        <f t="shared" si="4"/>
        <v>#DIV/0!</v>
      </c>
      <c r="L66" s="65">
        <f t="shared" si="5"/>
        <v>44.166666666666664</v>
      </c>
    </row>
    <row r="67" spans="2:12" x14ac:dyDescent="0.25">
      <c r="B67" s="66"/>
      <c r="C67" s="66"/>
      <c r="D67" s="66"/>
      <c r="E67" s="66" t="s">
        <v>150</v>
      </c>
      <c r="F67" s="66" t="s">
        <v>151</v>
      </c>
      <c r="G67" s="66">
        <v>0</v>
      </c>
      <c r="H67" s="66">
        <v>5000</v>
      </c>
      <c r="I67" s="66">
        <v>5000</v>
      </c>
      <c r="J67" s="66">
        <v>2650</v>
      </c>
      <c r="K67" s="66" t="e">
        <f t="shared" si="4"/>
        <v>#DIV/0!</v>
      </c>
      <c r="L67" s="66">
        <f t="shared" si="5"/>
        <v>53</v>
      </c>
    </row>
    <row r="68" spans="2:12" x14ac:dyDescent="0.25">
      <c r="B68" s="66"/>
      <c r="C68" s="66"/>
      <c r="D68" s="66"/>
      <c r="E68" s="66" t="s">
        <v>152</v>
      </c>
      <c r="F68" s="66" t="s">
        <v>153</v>
      </c>
      <c r="G68" s="66">
        <v>0</v>
      </c>
      <c r="H68" s="66">
        <v>1000</v>
      </c>
      <c r="I68" s="66">
        <v>1000</v>
      </c>
      <c r="J68" s="66">
        <v>0</v>
      </c>
      <c r="K68" s="66" t="e">
        <f t="shared" si="4"/>
        <v>#DIV/0!</v>
      </c>
      <c r="L68" s="66">
        <f t="shared" si="5"/>
        <v>0</v>
      </c>
    </row>
    <row r="69" spans="2:12" x14ac:dyDescent="0.25">
      <c r="B69" s="65"/>
      <c r="C69" s="65"/>
      <c r="D69" s="65" t="s">
        <v>154</v>
      </c>
      <c r="E69" s="65"/>
      <c r="F69" s="65" t="s">
        <v>155</v>
      </c>
      <c r="G69" s="65">
        <f>G70</f>
        <v>1907.59</v>
      </c>
      <c r="H69" s="65">
        <f>H70</f>
        <v>2500</v>
      </c>
      <c r="I69" s="65">
        <f>I70</f>
        <v>2500</v>
      </c>
      <c r="J69" s="65">
        <f>J70</f>
        <v>2297.4299999999998</v>
      </c>
      <c r="K69" s="65">
        <f t="shared" si="4"/>
        <v>120.4362572670228</v>
      </c>
      <c r="L69" s="65">
        <f t="shared" si="5"/>
        <v>91.897199999999998</v>
      </c>
    </row>
    <row r="70" spans="2:12" x14ac:dyDescent="0.25">
      <c r="B70" s="66"/>
      <c r="C70" s="66"/>
      <c r="D70" s="66"/>
      <c r="E70" s="66" t="s">
        <v>156</v>
      </c>
      <c r="F70" s="66" t="s">
        <v>157</v>
      </c>
      <c r="G70" s="66">
        <v>1907.59</v>
      </c>
      <c r="H70" s="66">
        <v>2500</v>
      </c>
      <c r="I70" s="66">
        <v>2500</v>
      </c>
      <c r="J70" s="66">
        <v>2297.4299999999998</v>
      </c>
      <c r="K70" s="66">
        <f t="shared" si="4"/>
        <v>120.4362572670228</v>
      </c>
      <c r="L70" s="66">
        <f t="shared" si="5"/>
        <v>91.897199999999998</v>
      </c>
    </row>
    <row r="71" spans="2:12" x14ac:dyDescent="0.25">
      <c r="B71" s="65"/>
      <c r="C71" s="66"/>
      <c r="D71" s="67"/>
      <c r="E71" s="68"/>
      <c r="F71" s="8"/>
      <c r="G71" s="65"/>
      <c r="H71" s="65"/>
      <c r="I71" s="65"/>
      <c r="J71" s="65"/>
      <c r="K71" s="70"/>
      <c r="L71" s="70"/>
    </row>
  </sheetData>
  <mergeCells count="7">
    <mergeCell ref="B24:F24"/>
    <mergeCell ref="B25:F25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9"/>
  <sheetViews>
    <sheetView workbookViewId="0">
      <selection activeCell="F8" sqref="F8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</f>
        <v>412354.47000000003</v>
      </c>
      <c r="D6" s="71">
        <f>D7+D9+D11</f>
        <v>988846</v>
      </c>
      <c r="E6" s="71">
        <f>E7+E9+E11</f>
        <v>988846</v>
      </c>
      <c r="F6" s="71">
        <f>F7+F9+F11</f>
        <v>488302.39</v>
      </c>
      <c r="G6" s="72">
        <f t="shared" ref="G6:G19" si="0">(F6*100)/C6</f>
        <v>118.41811488062685</v>
      </c>
      <c r="H6" s="72">
        <f t="shared" ref="H6:H19" si="1">(F6*100)/E6</f>
        <v>49.381035065116308</v>
      </c>
    </row>
    <row r="7" spans="1:8" x14ac:dyDescent="0.25">
      <c r="A7"/>
      <c r="B7" s="8" t="s">
        <v>158</v>
      </c>
      <c r="C7" s="71">
        <f>C8</f>
        <v>412352.77</v>
      </c>
      <c r="D7" s="71">
        <f>D8</f>
        <v>988826</v>
      </c>
      <c r="E7" s="71">
        <f>E8</f>
        <v>988826</v>
      </c>
      <c r="F7" s="71">
        <f>F8</f>
        <v>488300.34</v>
      </c>
      <c r="G7" s="72">
        <f t="shared" si="0"/>
        <v>118.41810593390703</v>
      </c>
      <c r="H7" s="72">
        <f t="shared" si="1"/>
        <v>49.381826529642225</v>
      </c>
    </row>
    <row r="8" spans="1:8" x14ac:dyDescent="0.25">
      <c r="A8"/>
      <c r="B8" s="16" t="s">
        <v>159</v>
      </c>
      <c r="C8" s="73">
        <v>412352.77</v>
      </c>
      <c r="D8" s="73">
        <v>988826</v>
      </c>
      <c r="E8" s="73">
        <v>988826</v>
      </c>
      <c r="F8" s="74">
        <v>488300.34</v>
      </c>
      <c r="G8" s="70">
        <f t="shared" si="0"/>
        <v>118.41810593390703</v>
      </c>
      <c r="H8" s="70">
        <f t="shared" si="1"/>
        <v>49.381826529642225</v>
      </c>
    </row>
    <row r="9" spans="1:8" x14ac:dyDescent="0.25">
      <c r="A9"/>
      <c r="B9" s="8" t="s">
        <v>160</v>
      </c>
      <c r="C9" s="71">
        <f>C10</f>
        <v>0</v>
      </c>
      <c r="D9" s="71">
        <f>D10</f>
        <v>10</v>
      </c>
      <c r="E9" s="71">
        <f>E10</f>
        <v>10</v>
      </c>
      <c r="F9" s="71">
        <f>F10</f>
        <v>0</v>
      </c>
      <c r="G9" s="72" t="e">
        <f t="shared" si="0"/>
        <v>#DIV/0!</v>
      </c>
      <c r="H9" s="72">
        <f t="shared" si="1"/>
        <v>0</v>
      </c>
    </row>
    <row r="10" spans="1:8" x14ac:dyDescent="0.25">
      <c r="A10"/>
      <c r="B10" s="16" t="s">
        <v>161</v>
      </c>
      <c r="C10" s="73">
        <v>0</v>
      </c>
      <c r="D10" s="73">
        <v>10</v>
      </c>
      <c r="E10" s="73">
        <v>10</v>
      </c>
      <c r="F10" s="74">
        <v>0</v>
      </c>
      <c r="G10" s="70" t="e">
        <f t="shared" si="0"/>
        <v>#DIV/0!</v>
      </c>
      <c r="H10" s="70">
        <f t="shared" si="1"/>
        <v>0</v>
      </c>
    </row>
    <row r="11" spans="1:8" x14ac:dyDescent="0.25">
      <c r="A11"/>
      <c r="B11" s="8" t="s">
        <v>162</v>
      </c>
      <c r="C11" s="71">
        <f>C12</f>
        <v>1.7</v>
      </c>
      <c r="D11" s="71">
        <f>D12</f>
        <v>10</v>
      </c>
      <c r="E11" s="71">
        <f>E12</f>
        <v>10</v>
      </c>
      <c r="F11" s="71">
        <f>F12</f>
        <v>2.0499999999999998</v>
      </c>
      <c r="G11" s="72">
        <f t="shared" si="0"/>
        <v>120.58823529411765</v>
      </c>
      <c r="H11" s="72">
        <f t="shared" si="1"/>
        <v>20.5</v>
      </c>
    </row>
    <row r="12" spans="1:8" x14ac:dyDescent="0.25">
      <c r="A12"/>
      <c r="B12" s="16" t="s">
        <v>163</v>
      </c>
      <c r="C12" s="73">
        <v>1.7</v>
      </c>
      <c r="D12" s="73">
        <v>10</v>
      </c>
      <c r="E12" s="73">
        <v>10</v>
      </c>
      <c r="F12" s="74">
        <v>2.0499999999999998</v>
      </c>
      <c r="G12" s="70">
        <f t="shared" si="0"/>
        <v>120.58823529411765</v>
      </c>
      <c r="H12" s="70">
        <f t="shared" si="1"/>
        <v>20.5</v>
      </c>
    </row>
    <row r="13" spans="1:8" x14ac:dyDescent="0.25">
      <c r="B13" s="8" t="s">
        <v>32</v>
      </c>
      <c r="C13" s="75">
        <f>C14+C16+C18</f>
        <v>412354.47000000003</v>
      </c>
      <c r="D13" s="75">
        <f>D14+D16+D18</f>
        <v>988846</v>
      </c>
      <c r="E13" s="75">
        <f>E14+E16+E18</f>
        <v>988846</v>
      </c>
      <c r="F13" s="75">
        <f>F14+F16+F18</f>
        <v>488302.39</v>
      </c>
      <c r="G13" s="72">
        <f t="shared" si="0"/>
        <v>118.41811488062685</v>
      </c>
      <c r="H13" s="72">
        <f t="shared" si="1"/>
        <v>49.381035065116308</v>
      </c>
    </row>
    <row r="14" spans="1:8" x14ac:dyDescent="0.25">
      <c r="A14"/>
      <c r="B14" s="8" t="s">
        <v>158</v>
      </c>
      <c r="C14" s="75">
        <f>C15</f>
        <v>412352.77</v>
      </c>
      <c r="D14" s="75">
        <f>D15</f>
        <v>988826</v>
      </c>
      <c r="E14" s="75">
        <f>E15</f>
        <v>988826</v>
      </c>
      <c r="F14" s="75">
        <f>F15</f>
        <v>488300.34</v>
      </c>
      <c r="G14" s="72">
        <f t="shared" si="0"/>
        <v>118.41810593390703</v>
      </c>
      <c r="H14" s="72">
        <f t="shared" si="1"/>
        <v>49.381826529642225</v>
      </c>
    </row>
    <row r="15" spans="1:8" x14ac:dyDescent="0.25">
      <c r="A15"/>
      <c r="B15" s="16" t="s">
        <v>159</v>
      </c>
      <c r="C15" s="73">
        <v>412352.77</v>
      </c>
      <c r="D15" s="73">
        <v>988826</v>
      </c>
      <c r="E15" s="76">
        <v>988826</v>
      </c>
      <c r="F15" s="74">
        <v>488300.34</v>
      </c>
      <c r="G15" s="70">
        <f t="shared" si="0"/>
        <v>118.41810593390703</v>
      </c>
      <c r="H15" s="70">
        <f t="shared" si="1"/>
        <v>49.381826529642225</v>
      </c>
    </row>
    <row r="16" spans="1:8" x14ac:dyDescent="0.25">
      <c r="A16"/>
      <c r="B16" s="8" t="s">
        <v>160</v>
      </c>
      <c r="C16" s="75">
        <f>C17</f>
        <v>0</v>
      </c>
      <c r="D16" s="75">
        <f>D17</f>
        <v>10</v>
      </c>
      <c r="E16" s="75">
        <f>E17</f>
        <v>10</v>
      </c>
      <c r="F16" s="75">
        <f>F17</f>
        <v>0</v>
      </c>
      <c r="G16" s="72" t="e">
        <f t="shared" si="0"/>
        <v>#DIV/0!</v>
      </c>
      <c r="H16" s="72">
        <f t="shared" si="1"/>
        <v>0</v>
      </c>
    </row>
    <row r="17" spans="1:8" x14ac:dyDescent="0.25">
      <c r="A17"/>
      <c r="B17" s="16" t="s">
        <v>161</v>
      </c>
      <c r="C17" s="73">
        <v>0</v>
      </c>
      <c r="D17" s="73">
        <v>10</v>
      </c>
      <c r="E17" s="76">
        <v>10</v>
      </c>
      <c r="F17" s="74">
        <v>0</v>
      </c>
      <c r="G17" s="70" t="e">
        <f t="shared" si="0"/>
        <v>#DIV/0!</v>
      </c>
      <c r="H17" s="70">
        <f t="shared" si="1"/>
        <v>0</v>
      </c>
    </row>
    <row r="18" spans="1:8" x14ac:dyDescent="0.25">
      <c r="A18"/>
      <c r="B18" s="8" t="s">
        <v>162</v>
      </c>
      <c r="C18" s="75">
        <f>C19</f>
        <v>1.7</v>
      </c>
      <c r="D18" s="75">
        <f>D19</f>
        <v>10</v>
      </c>
      <c r="E18" s="75">
        <f>E19</f>
        <v>10</v>
      </c>
      <c r="F18" s="75">
        <f>F19</f>
        <v>2.0499999999999998</v>
      </c>
      <c r="G18" s="72">
        <f t="shared" si="0"/>
        <v>120.58823529411765</v>
      </c>
      <c r="H18" s="72">
        <f t="shared" si="1"/>
        <v>20.5</v>
      </c>
    </row>
    <row r="19" spans="1:8" x14ac:dyDescent="0.25">
      <c r="A19"/>
      <c r="B19" s="16" t="s">
        <v>163</v>
      </c>
      <c r="C19" s="73">
        <v>1.7</v>
      </c>
      <c r="D19" s="73">
        <v>10</v>
      </c>
      <c r="E19" s="76">
        <v>10</v>
      </c>
      <c r="F19" s="74">
        <v>2.0499999999999998</v>
      </c>
      <c r="G19" s="70">
        <f t="shared" si="0"/>
        <v>120.58823529411765</v>
      </c>
      <c r="H19" s="70">
        <f t="shared" si="1"/>
        <v>20.5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412354.47</v>
      </c>
      <c r="D6" s="75">
        <f t="shared" si="0"/>
        <v>988846</v>
      </c>
      <c r="E6" s="75">
        <f t="shared" si="0"/>
        <v>988846</v>
      </c>
      <c r="F6" s="75">
        <f t="shared" si="0"/>
        <v>488302.39</v>
      </c>
      <c r="G6" s="70">
        <f>(F6*100)/C6</f>
        <v>118.41811488062686</v>
      </c>
      <c r="H6" s="70">
        <f>(F6*100)/E6</f>
        <v>49.381035065116308</v>
      </c>
    </row>
    <row r="7" spans="2:8" x14ac:dyDescent="0.25">
      <c r="B7" s="8" t="s">
        <v>164</v>
      </c>
      <c r="C7" s="75">
        <f t="shared" si="0"/>
        <v>412354.47</v>
      </c>
      <c r="D7" s="75">
        <f t="shared" si="0"/>
        <v>988846</v>
      </c>
      <c r="E7" s="75">
        <f t="shared" si="0"/>
        <v>988846</v>
      </c>
      <c r="F7" s="75">
        <f t="shared" si="0"/>
        <v>488302.39</v>
      </c>
      <c r="G7" s="70">
        <f>(F7*100)/C7</f>
        <v>118.41811488062686</v>
      </c>
      <c r="H7" s="70">
        <f>(F7*100)/E7</f>
        <v>49.381035065116308</v>
      </c>
    </row>
    <row r="8" spans="2:8" x14ac:dyDescent="0.25">
      <c r="B8" s="11" t="s">
        <v>165</v>
      </c>
      <c r="C8" s="73">
        <v>412354.47</v>
      </c>
      <c r="D8" s="73">
        <v>988846</v>
      </c>
      <c r="E8" s="73">
        <v>988846</v>
      </c>
      <c r="F8" s="74">
        <v>488302.39</v>
      </c>
      <c r="G8" s="70">
        <f>(F8*100)/C8</f>
        <v>118.41811488062686</v>
      </c>
      <c r="H8" s="70">
        <f>(F8*100)/E8</f>
        <v>49.381035065116308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/>
      <c r="D6" s="75"/>
      <c r="E6" s="75"/>
      <c r="F6" s="75"/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/>
      <c r="D10" s="75"/>
      <c r="E10" s="75"/>
      <c r="F10" s="75"/>
      <c r="G10" s="69"/>
      <c r="H10" s="69"/>
    </row>
    <row r="11" spans="2:8" x14ac:dyDescent="0.25">
      <c r="B11" s="8"/>
      <c r="C11" s="75"/>
      <c r="D11" s="75"/>
      <c r="E11" s="75"/>
      <c r="F11" s="75"/>
      <c r="G11" s="69"/>
      <c r="H11" s="69"/>
    </row>
    <row r="12" spans="2:8" x14ac:dyDescent="0.25">
      <c r="B12" s="16"/>
      <c r="C12" s="73"/>
      <c r="D12" s="73"/>
      <c r="E12" s="76"/>
      <c r="F12" s="74"/>
      <c r="G12" s="70"/>
      <c r="H12" s="70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38"/>
  <sheetViews>
    <sheetView topLeftCell="A45" zoomScaleNormal="100" workbookViewId="0">
      <selection activeCell="E59" sqref="E59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166</v>
      </c>
      <c r="C1" s="39"/>
    </row>
    <row r="2" spans="1:6" ht="15" customHeight="1" x14ac:dyDescent="0.2">
      <c r="A2" s="41" t="s">
        <v>34</v>
      </c>
      <c r="B2" s="42" t="s">
        <v>167</v>
      </c>
      <c r="C2" s="39"/>
    </row>
    <row r="3" spans="1:6" s="39" customFormat="1" ht="43.5" customHeight="1" x14ac:dyDescent="0.2">
      <c r="A3" s="43" t="s">
        <v>35</v>
      </c>
      <c r="B3" s="37" t="s">
        <v>168</v>
      </c>
    </row>
    <row r="4" spans="1:6" s="39" customFormat="1" x14ac:dyDescent="0.2">
      <c r="A4" s="43" t="s">
        <v>36</v>
      </c>
      <c r="B4" s="44" t="s">
        <v>169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170</v>
      </c>
      <c r="B7" s="46"/>
      <c r="C7" s="77">
        <f>C12+C50</f>
        <v>988826</v>
      </c>
      <c r="D7" s="77">
        <f>D12+D50</f>
        <v>988826</v>
      </c>
      <c r="E7" s="77">
        <f>E12+E50</f>
        <v>488300.34</v>
      </c>
      <c r="F7" s="77">
        <f>(E7*100)/D7</f>
        <v>49.381826529642225</v>
      </c>
    </row>
    <row r="8" spans="1:6" x14ac:dyDescent="0.2">
      <c r="A8" s="47" t="s">
        <v>74</v>
      </c>
      <c r="B8" s="46"/>
      <c r="C8" s="77">
        <f>C63</f>
        <v>10</v>
      </c>
      <c r="D8" s="77">
        <f>D63</f>
        <v>10</v>
      </c>
      <c r="E8" s="77">
        <f>E63</f>
        <v>0</v>
      </c>
      <c r="F8" s="77">
        <f>(E8*100)/D8</f>
        <v>0</v>
      </c>
    </row>
    <row r="9" spans="1:6" x14ac:dyDescent="0.2">
      <c r="A9" s="47" t="s">
        <v>171</v>
      </c>
      <c r="B9" s="46"/>
      <c r="C9" s="77">
        <f>C72</f>
        <v>10</v>
      </c>
      <c r="D9" s="77">
        <f>D72</f>
        <v>10</v>
      </c>
      <c r="E9" s="77">
        <f>E72</f>
        <v>2.0499999999999998</v>
      </c>
      <c r="F9" s="77">
        <f>(E9*100)/D9</f>
        <v>20.5</v>
      </c>
    </row>
    <row r="10" spans="1:6" s="57" customFormat="1" x14ac:dyDescent="0.2"/>
    <row r="11" spans="1:6" ht="38.25" x14ac:dyDescent="0.2">
      <c r="A11" s="47" t="s">
        <v>172</v>
      </c>
      <c r="B11" s="47" t="s">
        <v>173</v>
      </c>
      <c r="C11" s="47" t="s">
        <v>43</v>
      </c>
      <c r="D11" s="47" t="s">
        <v>174</v>
      </c>
      <c r="E11" s="47" t="s">
        <v>175</v>
      </c>
      <c r="F11" s="47" t="s">
        <v>176</v>
      </c>
    </row>
    <row r="12" spans="1:6" x14ac:dyDescent="0.2">
      <c r="A12" s="49" t="s">
        <v>72</v>
      </c>
      <c r="B12" s="50" t="s">
        <v>73</v>
      </c>
      <c r="C12" s="80">
        <f>C13+C21+C44</f>
        <v>980326</v>
      </c>
      <c r="D12" s="80">
        <f>D13+D21+D44</f>
        <v>980326</v>
      </c>
      <c r="E12" s="80">
        <f>E13+E21+E44</f>
        <v>483352.91000000003</v>
      </c>
      <c r="F12" s="81">
        <f>(E12*100)/D12</f>
        <v>49.305323943259694</v>
      </c>
    </row>
    <row r="13" spans="1:6" x14ac:dyDescent="0.2">
      <c r="A13" s="51" t="s">
        <v>74</v>
      </c>
      <c r="B13" s="52" t="s">
        <v>75</v>
      </c>
      <c r="C13" s="82">
        <f>C14+C17+C19</f>
        <v>844776</v>
      </c>
      <c r="D13" s="82">
        <f>D14+D17+D19</f>
        <v>844776</v>
      </c>
      <c r="E13" s="82">
        <f>E14+E17+E19</f>
        <v>429749.06</v>
      </c>
      <c r="F13" s="81">
        <f>(E13*100)/D13</f>
        <v>50.871362349309166</v>
      </c>
    </row>
    <row r="14" spans="1:6" x14ac:dyDescent="0.2">
      <c r="A14" s="53" t="s">
        <v>76</v>
      </c>
      <c r="B14" s="54" t="s">
        <v>77</v>
      </c>
      <c r="C14" s="83">
        <f>C15+C16</f>
        <v>702000</v>
      </c>
      <c r="D14" s="83">
        <f>D15+D16</f>
        <v>702000</v>
      </c>
      <c r="E14" s="83">
        <f>E15+E16</f>
        <v>358193.86</v>
      </c>
      <c r="F14" s="83">
        <f>(E14*100)/D14</f>
        <v>51.024766381766383</v>
      </c>
    </row>
    <row r="15" spans="1:6" x14ac:dyDescent="0.2">
      <c r="A15" s="55" t="s">
        <v>78</v>
      </c>
      <c r="B15" s="56" t="s">
        <v>79</v>
      </c>
      <c r="C15" s="84">
        <v>702000</v>
      </c>
      <c r="D15" s="84">
        <v>702000</v>
      </c>
      <c r="E15" s="84">
        <v>358193.86</v>
      </c>
      <c r="F15" s="84"/>
    </row>
    <row r="16" spans="1:6" x14ac:dyDescent="0.2">
      <c r="A16" s="55" t="s">
        <v>178</v>
      </c>
      <c r="B16" s="56" t="s">
        <v>179</v>
      </c>
      <c r="C16" s="84">
        <v>0</v>
      </c>
      <c r="D16" s="84">
        <v>0</v>
      </c>
      <c r="E16" s="84">
        <v>0</v>
      </c>
      <c r="F16" s="84"/>
    </row>
    <row r="17" spans="1:6" x14ac:dyDescent="0.2">
      <c r="A17" s="53" t="s">
        <v>80</v>
      </c>
      <c r="B17" s="54" t="s">
        <v>81</v>
      </c>
      <c r="C17" s="83">
        <f>C18</f>
        <v>24000</v>
      </c>
      <c r="D17" s="83">
        <f>D18</f>
        <v>24000</v>
      </c>
      <c r="E17" s="83">
        <f>E18</f>
        <v>12416.07</v>
      </c>
      <c r="F17" s="83">
        <f>(E17*100)/D17</f>
        <v>51.733625000000004</v>
      </c>
    </row>
    <row r="18" spans="1:6" x14ac:dyDescent="0.2">
      <c r="A18" s="55" t="s">
        <v>82</v>
      </c>
      <c r="B18" s="56" t="s">
        <v>81</v>
      </c>
      <c r="C18" s="84">
        <v>24000</v>
      </c>
      <c r="D18" s="84">
        <v>24000</v>
      </c>
      <c r="E18" s="84">
        <v>12416.07</v>
      </c>
      <c r="F18" s="84"/>
    </row>
    <row r="19" spans="1:6" x14ac:dyDescent="0.2">
      <c r="A19" s="53" t="s">
        <v>83</v>
      </c>
      <c r="B19" s="54" t="s">
        <v>84</v>
      </c>
      <c r="C19" s="83">
        <f>C20</f>
        <v>118776</v>
      </c>
      <c r="D19" s="83">
        <f>D20</f>
        <v>118776</v>
      </c>
      <c r="E19" s="83">
        <f>E20</f>
        <v>59139.13</v>
      </c>
      <c r="F19" s="83">
        <f>(E19*100)/D19</f>
        <v>49.790471138950629</v>
      </c>
    </row>
    <row r="20" spans="1:6" x14ac:dyDescent="0.2">
      <c r="A20" s="55" t="s">
        <v>85</v>
      </c>
      <c r="B20" s="56" t="s">
        <v>86</v>
      </c>
      <c r="C20" s="84">
        <v>118776</v>
      </c>
      <c r="D20" s="84">
        <v>118776</v>
      </c>
      <c r="E20" s="84">
        <v>59139.13</v>
      </c>
      <c r="F20" s="84"/>
    </row>
    <row r="21" spans="1:6" x14ac:dyDescent="0.2">
      <c r="A21" s="51" t="s">
        <v>87</v>
      </c>
      <c r="B21" s="52" t="s">
        <v>88</v>
      </c>
      <c r="C21" s="82">
        <f>C22+C26+C31+C40</f>
        <v>134400</v>
      </c>
      <c r="D21" s="82">
        <f>D22+D26+D31+D40</f>
        <v>134400</v>
      </c>
      <c r="E21" s="82">
        <f>E22+E26+E31+E40</f>
        <v>52781.890000000007</v>
      </c>
      <c r="F21" s="81">
        <f>(E21*100)/D21</f>
        <v>39.272239583333331</v>
      </c>
    </row>
    <row r="22" spans="1:6" x14ac:dyDescent="0.2">
      <c r="A22" s="53" t="s">
        <v>89</v>
      </c>
      <c r="B22" s="54" t="s">
        <v>90</v>
      </c>
      <c r="C22" s="83">
        <f>C23+C24+C25</f>
        <v>35000</v>
      </c>
      <c r="D22" s="83">
        <f>D23+D24+D25</f>
        <v>35000</v>
      </c>
      <c r="E22" s="83">
        <f>E23+E24+E25</f>
        <v>19144.63</v>
      </c>
      <c r="F22" s="83">
        <f>(E22*100)/D22</f>
        <v>54.69894285714286</v>
      </c>
    </row>
    <row r="23" spans="1:6" x14ac:dyDescent="0.2">
      <c r="A23" s="55" t="s">
        <v>91</v>
      </c>
      <c r="B23" s="56" t="s">
        <v>92</v>
      </c>
      <c r="C23" s="84">
        <v>5000</v>
      </c>
      <c r="D23" s="84">
        <v>5000</v>
      </c>
      <c r="E23" s="84">
        <v>5649.18</v>
      </c>
      <c r="F23" s="84"/>
    </row>
    <row r="24" spans="1:6" ht="25.5" x14ac:dyDescent="0.2">
      <c r="A24" s="55" t="s">
        <v>93</v>
      </c>
      <c r="B24" s="56" t="s">
        <v>94</v>
      </c>
      <c r="C24" s="84">
        <v>26000</v>
      </c>
      <c r="D24" s="84">
        <v>26000</v>
      </c>
      <c r="E24" s="84">
        <v>10295.450000000001</v>
      </c>
      <c r="F24" s="84"/>
    </row>
    <row r="25" spans="1:6" x14ac:dyDescent="0.2">
      <c r="A25" s="55" t="s">
        <v>95</v>
      </c>
      <c r="B25" s="56" t="s">
        <v>96</v>
      </c>
      <c r="C25" s="84">
        <v>4000</v>
      </c>
      <c r="D25" s="84">
        <v>4000</v>
      </c>
      <c r="E25" s="84">
        <v>3200</v>
      </c>
      <c r="F25" s="84"/>
    </row>
    <row r="26" spans="1:6" x14ac:dyDescent="0.2">
      <c r="A26" s="53" t="s">
        <v>97</v>
      </c>
      <c r="B26" s="54" t="s">
        <v>98</v>
      </c>
      <c r="C26" s="83">
        <f>C27+C28+C29+C30</f>
        <v>41500</v>
      </c>
      <c r="D26" s="83">
        <f>D27+D28+D29+D30</f>
        <v>41500</v>
      </c>
      <c r="E26" s="83">
        <f>E27+E28+E29+E30</f>
        <v>7268.9800000000005</v>
      </c>
      <c r="F26" s="83">
        <f>(E26*100)/D26</f>
        <v>17.515614457831326</v>
      </c>
    </row>
    <row r="27" spans="1:6" x14ac:dyDescent="0.2">
      <c r="A27" s="55" t="s">
        <v>99</v>
      </c>
      <c r="B27" s="56" t="s">
        <v>100</v>
      </c>
      <c r="C27" s="84">
        <v>11000</v>
      </c>
      <c r="D27" s="84">
        <v>11000</v>
      </c>
      <c r="E27" s="84">
        <v>6317.72</v>
      </c>
      <c r="F27" s="84"/>
    </row>
    <row r="28" spans="1:6" x14ac:dyDescent="0.2">
      <c r="A28" s="55" t="s">
        <v>101</v>
      </c>
      <c r="B28" s="56" t="s">
        <v>102</v>
      </c>
      <c r="C28" s="84">
        <v>26500</v>
      </c>
      <c r="D28" s="84">
        <v>26500</v>
      </c>
      <c r="E28" s="84">
        <v>534.55999999999995</v>
      </c>
      <c r="F28" s="84"/>
    </row>
    <row r="29" spans="1:6" x14ac:dyDescent="0.2">
      <c r="A29" s="55" t="s">
        <v>103</v>
      </c>
      <c r="B29" s="56" t="s">
        <v>104</v>
      </c>
      <c r="C29" s="84">
        <v>2000</v>
      </c>
      <c r="D29" s="84">
        <v>2000</v>
      </c>
      <c r="E29" s="84">
        <v>96.98</v>
      </c>
      <c r="F29" s="84"/>
    </row>
    <row r="30" spans="1:6" x14ac:dyDescent="0.2">
      <c r="A30" s="55" t="s">
        <v>105</v>
      </c>
      <c r="B30" s="56" t="s">
        <v>106</v>
      </c>
      <c r="C30" s="84">
        <v>2000</v>
      </c>
      <c r="D30" s="84">
        <v>2000</v>
      </c>
      <c r="E30" s="84">
        <v>319.72000000000003</v>
      </c>
      <c r="F30" s="84"/>
    </row>
    <row r="31" spans="1:6" x14ac:dyDescent="0.2">
      <c r="A31" s="53" t="s">
        <v>107</v>
      </c>
      <c r="B31" s="54" t="s">
        <v>108</v>
      </c>
      <c r="C31" s="83">
        <f>C32+C33+C34+C35+C36+C37+C38+C39</f>
        <v>55400</v>
      </c>
      <c r="D31" s="83">
        <f>D32+D33+D34+D35+D36+D37+D38+D39</f>
        <v>55400</v>
      </c>
      <c r="E31" s="83">
        <f>E32+E33+E34+E35+E36+E37+E38+E39</f>
        <v>25450.66</v>
      </c>
      <c r="F31" s="83">
        <f>(E31*100)/D31</f>
        <v>45.939819494584839</v>
      </c>
    </row>
    <row r="32" spans="1:6" x14ac:dyDescent="0.2">
      <c r="A32" s="55" t="s">
        <v>109</v>
      </c>
      <c r="B32" s="56" t="s">
        <v>110</v>
      </c>
      <c r="C32" s="84">
        <v>22000</v>
      </c>
      <c r="D32" s="84">
        <v>22000</v>
      </c>
      <c r="E32" s="84">
        <v>11475.16</v>
      </c>
      <c r="F32" s="84"/>
    </row>
    <row r="33" spans="1:6" x14ac:dyDescent="0.2">
      <c r="A33" s="55" t="s">
        <v>111</v>
      </c>
      <c r="B33" s="56" t="s">
        <v>112</v>
      </c>
      <c r="C33" s="84">
        <v>5000</v>
      </c>
      <c r="D33" s="84">
        <v>5000</v>
      </c>
      <c r="E33" s="84">
        <v>1953.55</v>
      </c>
      <c r="F33" s="84"/>
    </row>
    <row r="34" spans="1:6" x14ac:dyDescent="0.2">
      <c r="A34" s="55" t="s">
        <v>113</v>
      </c>
      <c r="B34" s="56" t="s">
        <v>114</v>
      </c>
      <c r="C34" s="84">
        <v>800</v>
      </c>
      <c r="D34" s="84">
        <v>800</v>
      </c>
      <c r="E34" s="84">
        <v>2250</v>
      </c>
      <c r="F34" s="84"/>
    </row>
    <row r="35" spans="1:6" x14ac:dyDescent="0.2">
      <c r="A35" s="55" t="s">
        <v>115</v>
      </c>
      <c r="B35" s="56" t="s">
        <v>116</v>
      </c>
      <c r="C35" s="84">
        <v>3000</v>
      </c>
      <c r="D35" s="84">
        <v>3000</v>
      </c>
      <c r="E35" s="84">
        <v>625.94000000000005</v>
      </c>
      <c r="F35" s="84"/>
    </row>
    <row r="36" spans="1:6" x14ac:dyDescent="0.2">
      <c r="A36" s="55" t="s">
        <v>117</v>
      </c>
      <c r="B36" s="56" t="s">
        <v>118</v>
      </c>
      <c r="C36" s="84">
        <v>6000</v>
      </c>
      <c r="D36" s="84">
        <v>6000</v>
      </c>
      <c r="E36" s="84">
        <v>1716.06</v>
      </c>
      <c r="F36" s="84"/>
    </row>
    <row r="37" spans="1:6" x14ac:dyDescent="0.2">
      <c r="A37" s="55" t="s">
        <v>119</v>
      </c>
      <c r="B37" s="56" t="s">
        <v>120</v>
      </c>
      <c r="C37" s="84">
        <v>3100</v>
      </c>
      <c r="D37" s="84">
        <v>3100</v>
      </c>
      <c r="E37" s="84">
        <v>50</v>
      </c>
      <c r="F37" s="84"/>
    </row>
    <row r="38" spans="1:6" x14ac:dyDescent="0.2">
      <c r="A38" s="55" t="s">
        <v>121</v>
      </c>
      <c r="B38" s="56" t="s">
        <v>122</v>
      </c>
      <c r="C38" s="84">
        <v>500</v>
      </c>
      <c r="D38" s="84">
        <v>500</v>
      </c>
      <c r="E38" s="84">
        <v>24.89</v>
      </c>
      <c r="F38" s="84"/>
    </row>
    <row r="39" spans="1:6" x14ac:dyDescent="0.2">
      <c r="A39" s="55" t="s">
        <v>123</v>
      </c>
      <c r="B39" s="56" t="s">
        <v>124</v>
      </c>
      <c r="C39" s="84">
        <v>15000</v>
      </c>
      <c r="D39" s="84">
        <v>15000</v>
      </c>
      <c r="E39" s="84">
        <v>7355.06</v>
      </c>
      <c r="F39" s="84"/>
    </row>
    <row r="40" spans="1:6" x14ac:dyDescent="0.2">
      <c r="A40" s="53" t="s">
        <v>125</v>
      </c>
      <c r="B40" s="54" t="s">
        <v>126</v>
      </c>
      <c r="C40" s="83">
        <f>C41+C42+C43</f>
        <v>2500</v>
      </c>
      <c r="D40" s="83">
        <f>D41+D42+D43</f>
        <v>2500</v>
      </c>
      <c r="E40" s="83">
        <f>E41+E42+E43</f>
        <v>917.62</v>
      </c>
      <c r="F40" s="83">
        <f>(E40*100)/D40</f>
        <v>36.704799999999999</v>
      </c>
    </row>
    <row r="41" spans="1:6" x14ac:dyDescent="0.2">
      <c r="A41" s="55" t="s">
        <v>127</v>
      </c>
      <c r="B41" s="56" t="s">
        <v>128</v>
      </c>
      <c r="C41" s="84">
        <v>1000</v>
      </c>
      <c r="D41" s="84">
        <v>1000</v>
      </c>
      <c r="E41" s="84">
        <v>620</v>
      </c>
      <c r="F41" s="84"/>
    </row>
    <row r="42" spans="1:6" x14ac:dyDescent="0.2">
      <c r="A42" s="55" t="s">
        <v>129</v>
      </c>
      <c r="B42" s="56" t="s">
        <v>130</v>
      </c>
      <c r="C42" s="84">
        <v>800</v>
      </c>
      <c r="D42" s="84">
        <v>800</v>
      </c>
      <c r="E42" s="84">
        <v>50</v>
      </c>
      <c r="F42" s="84"/>
    </row>
    <row r="43" spans="1:6" x14ac:dyDescent="0.2">
      <c r="A43" s="55" t="s">
        <v>131</v>
      </c>
      <c r="B43" s="56" t="s">
        <v>126</v>
      </c>
      <c r="C43" s="84">
        <v>700</v>
      </c>
      <c r="D43" s="84">
        <v>700</v>
      </c>
      <c r="E43" s="84">
        <v>247.62</v>
      </c>
      <c r="F43" s="84"/>
    </row>
    <row r="44" spans="1:6" x14ac:dyDescent="0.2">
      <c r="A44" s="51" t="s">
        <v>132</v>
      </c>
      <c r="B44" s="52" t="s">
        <v>133</v>
      </c>
      <c r="C44" s="82">
        <f>C45+C47</f>
        <v>1150</v>
      </c>
      <c r="D44" s="82">
        <f>D45+D47</f>
        <v>1150</v>
      </c>
      <c r="E44" s="82">
        <f>E45+E47</f>
        <v>821.96</v>
      </c>
      <c r="F44" s="81">
        <f>(E44*100)/D44</f>
        <v>71.474782608695648</v>
      </c>
    </row>
    <row r="45" spans="1:6" x14ac:dyDescent="0.2">
      <c r="A45" s="53" t="s">
        <v>134</v>
      </c>
      <c r="B45" s="54" t="s">
        <v>135</v>
      </c>
      <c r="C45" s="83">
        <f>C46</f>
        <v>50</v>
      </c>
      <c r="D45" s="83">
        <f>D46</f>
        <v>50</v>
      </c>
      <c r="E45" s="83">
        <f>E46</f>
        <v>21.96</v>
      </c>
      <c r="F45" s="83">
        <f>(E45*100)/D45</f>
        <v>43.92</v>
      </c>
    </row>
    <row r="46" spans="1:6" ht="25.5" x14ac:dyDescent="0.2">
      <c r="A46" s="55" t="s">
        <v>136</v>
      </c>
      <c r="B46" s="56" t="s">
        <v>137</v>
      </c>
      <c r="C46" s="84">
        <v>50</v>
      </c>
      <c r="D46" s="84">
        <v>50</v>
      </c>
      <c r="E46" s="84">
        <v>21.96</v>
      </c>
      <c r="F46" s="84"/>
    </row>
    <row r="47" spans="1:6" x14ac:dyDescent="0.2">
      <c r="A47" s="53" t="s">
        <v>138</v>
      </c>
      <c r="B47" s="54" t="s">
        <v>139</v>
      </c>
      <c r="C47" s="83">
        <f>C48+C49</f>
        <v>1100</v>
      </c>
      <c r="D47" s="83">
        <f>D48+D49</f>
        <v>1100</v>
      </c>
      <c r="E47" s="83">
        <f>E48+E49</f>
        <v>800</v>
      </c>
      <c r="F47" s="83">
        <f>(E47*100)/D47</f>
        <v>72.727272727272734</v>
      </c>
    </row>
    <row r="48" spans="1:6" x14ac:dyDescent="0.2">
      <c r="A48" s="55" t="s">
        <v>140</v>
      </c>
      <c r="B48" s="56" t="s">
        <v>141</v>
      </c>
      <c r="C48" s="84">
        <v>1000</v>
      </c>
      <c r="D48" s="84">
        <v>1000</v>
      </c>
      <c r="E48" s="84">
        <v>800</v>
      </c>
      <c r="F48" s="84"/>
    </row>
    <row r="49" spans="1:6" x14ac:dyDescent="0.2">
      <c r="A49" s="55" t="s">
        <v>142</v>
      </c>
      <c r="B49" s="56" t="s">
        <v>143</v>
      </c>
      <c r="C49" s="84">
        <v>100</v>
      </c>
      <c r="D49" s="84">
        <v>100</v>
      </c>
      <c r="E49" s="84">
        <v>0</v>
      </c>
      <c r="F49" s="84"/>
    </row>
    <row r="50" spans="1:6" x14ac:dyDescent="0.2">
      <c r="A50" s="49" t="s">
        <v>144</v>
      </c>
      <c r="B50" s="50" t="s">
        <v>145</v>
      </c>
      <c r="C50" s="80">
        <f>C51</f>
        <v>8500</v>
      </c>
      <c r="D50" s="80">
        <f>D51</f>
        <v>8500</v>
      </c>
      <c r="E50" s="80">
        <f>E51</f>
        <v>4947.43</v>
      </c>
      <c r="F50" s="81">
        <f>(E50*100)/D50</f>
        <v>58.205058823529413</v>
      </c>
    </row>
    <row r="51" spans="1:6" x14ac:dyDescent="0.2">
      <c r="A51" s="51" t="s">
        <v>146</v>
      </c>
      <c r="B51" s="52" t="s">
        <v>147</v>
      </c>
      <c r="C51" s="82">
        <f>C52+C55</f>
        <v>8500</v>
      </c>
      <c r="D51" s="82">
        <f>D52+D55</f>
        <v>8500</v>
      </c>
      <c r="E51" s="82">
        <f>E52+E55</f>
        <v>4947.43</v>
      </c>
      <c r="F51" s="81">
        <f>(E51*100)/D51</f>
        <v>58.205058823529413</v>
      </c>
    </row>
    <row r="52" spans="1:6" x14ac:dyDescent="0.2">
      <c r="A52" s="53" t="s">
        <v>148</v>
      </c>
      <c r="B52" s="54" t="s">
        <v>149</v>
      </c>
      <c r="C52" s="83">
        <f>C53+C54</f>
        <v>6000</v>
      </c>
      <c r="D52" s="83">
        <f>D53+D54</f>
        <v>6000</v>
      </c>
      <c r="E52" s="83">
        <f>E53+E54</f>
        <v>2650</v>
      </c>
      <c r="F52" s="83">
        <f>(E52*100)/D52</f>
        <v>44.166666666666664</v>
      </c>
    </row>
    <row r="53" spans="1:6" x14ac:dyDescent="0.2">
      <c r="A53" s="55" t="s">
        <v>150</v>
      </c>
      <c r="B53" s="56" t="s">
        <v>151</v>
      </c>
      <c r="C53" s="84">
        <v>5000</v>
      </c>
      <c r="D53" s="84">
        <v>5000</v>
      </c>
      <c r="E53" s="84">
        <v>2650</v>
      </c>
      <c r="F53" s="84"/>
    </row>
    <row r="54" spans="1:6" x14ac:dyDescent="0.2">
      <c r="A54" s="55" t="s">
        <v>152</v>
      </c>
      <c r="B54" s="56" t="s">
        <v>153</v>
      </c>
      <c r="C54" s="84">
        <v>1000</v>
      </c>
      <c r="D54" s="84">
        <v>1000</v>
      </c>
      <c r="E54" s="84">
        <v>0</v>
      </c>
      <c r="F54" s="84"/>
    </row>
    <row r="55" spans="1:6" x14ac:dyDescent="0.2">
      <c r="A55" s="53" t="s">
        <v>154</v>
      </c>
      <c r="B55" s="54" t="s">
        <v>155</v>
      </c>
      <c r="C55" s="83">
        <f>C56</f>
        <v>2500</v>
      </c>
      <c r="D55" s="83">
        <f>D56</f>
        <v>2500</v>
      </c>
      <c r="E55" s="83">
        <f>E56</f>
        <v>2297.4299999999998</v>
      </c>
      <c r="F55" s="83">
        <f>(E55*100)/D55</f>
        <v>91.897199999999998</v>
      </c>
    </row>
    <row r="56" spans="1:6" x14ac:dyDescent="0.2">
      <c r="A56" s="55" t="s">
        <v>156</v>
      </c>
      <c r="B56" s="56" t="s">
        <v>157</v>
      </c>
      <c r="C56" s="84">
        <v>2500</v>
      </c>
      <c r="D56" s="84">
        <v>2500</v>
      </c>
      <c r="E56" s="84">
        <v>2297.4299999999998</v>
      </c>
      <c r="F56" s="84"/>
    </row>
    <row r="57" spans="1:6" x14ac:dyDescent="0.2">
      <c r="A57" s="49" t="s">
        <v>50</v>
      </c>
      <c r="B57" s="50" t="s">
        <v>51</v>
      </c>
      <c r="C57" s="80">
        <f t="shared" ref="C57:E58" si="0">C58</f>
        <v>988826</v>
      </c>
      <c r="D57" s="80">
        <f t="shared" si="0"/>
        <v>988826</v>
      </c>
      <c r="E57" s="80">
        <f t="shared" si="0"/>
        <v>488300.33999999997</v>
      </c>
      <c r="F57" s="81">
        <f>(E57*100)/D57</f>
        <v>49.381826529642225</v>
      </c>
    </row>
    <row r="58" spans="1:6" x14ac:dyDescent="0.2">
      <c r="A58" s="51" t="s">
        <v>64</v>
      </c>
      <c r="B58" s="52" t="s">
        <v>65</v>
      </c>
      <c r="C58" s="82">
        <f t="shared" si="0"/>
        <v>988826</v>
      </c>
      <c r="D58" s="82">
        <f t="shared" si="0"/>
        <v>988826</v>
      </c>
      <c r="E58" s="82">
        <f t="shared" si="0"/>
        <v>488300.33999999997</v>
      </c>
      <c r="F58" s="81">
        <f>(E58*100)/D58</f>
        <v>49.381826529642225</v>
      </c>
    </row>
    <row r="59" spans="1:6" ht="25.5" x14ac:dyDescent="0.2">
      <c r="A59" s="53" t="s">
        <v>66</v>
      </c>
      <c r="B59" s="54" t="s">
        <v>67</v>
      </c>
      <c r="C59" s="83">
        <f>C60+C61</f>
        <v>988826</v>
      </c>
      <c r="D59" s="83">
        <f>D60+D61</f>
        <v>988826</v>
      </c>
      <c r="E59" s="83">
        <f>E60+E61</f>
        <v>488300.33999999997</v>
      </c>
      <c r="F59" s="83">
        <f>(E59*100)/D59</f>
        <v>49.381826529642225</v>
      </c>
    </row>
    <row r="60" spans="1:6" x14ac:dyDescent="0.2">
      <c r="A60" s="55" t="s">
        <v>68</v>
      </c>
      <c r="B60" s="56" t="s">
        <v>69</v>
      </c>
      <c r="C60" s="84">
        <v>980326</v>
      </c>
      <c r="D60" s="84">
        <v>980326</v>
      </c>
      <c r="E60" s="84">
        <v>483352.91</v>
      </c>
      <c r="F60" s="84"/>
    </row>
    <row r="61" spans="1:6" ht="25.5" x14ac:dyDescent="0.2">
      <c r="A61" s="55" t="s">
        <v>70</v>
      </c>
      <c r="B61" s="56" t="s">
        <v>71</v>
      </c>
      <c r="C61" s="84">
        <v>8500</v>
      </c>
      <c r="D61" s="84">
        <v>8500</v>
      </c>
      <c r="E61" s="84">
        <v>4947.43</v>
      </c>
      <c r="F61" s="84"/>
    </row>
    <row r="62" spans="1:6" x14ac:dyDescent="0.2">
      <c r="A62" s="48" t="s">
        <v>170</v>
      </c>
      <c r="B62" s="48" t="s">
        <v>177</v>
      </c>
      <c r="C62" s="78"/>
      <c r="D62" s="78"/>
      <c r="E62" s="78"/>
      <c r="F62" s="79" t="e">
        <f>(E62*100)/D62</f>
        <v>#DIV/0!</v>
      </c>
    </row>
    <row r="63" spans="1:6" x14ac:dyDescent="0.2">
      <c r="A63" s="49" t="s">
        <v>72</v>
      </c>
      <c r="B63" s="50" t="s">
        <v>73</v>
      </c>
      <c r="C63" s="80">
        <f t="shared" ref="C63:E65" si="1">C64</f>
        <v>10</v>
      </c>
      <c r="D63" s="80">
        <f t="shared" si="1"/>
        <v>10</v>
      </c>
      <c r="E63" s="80">
        <f t="shared" si="1"/>
        <v>0</v>
      </c>
      <c r="F63" s="81">
        <f>(E63*100)/D63</f>
        <v>0</v>
      </c>
    </row>
    <row r="64" spans="1:6" x14ac:dyDescent="0.2">
      <c r="A64" s="51" t="s">
        <v>87</v>
      </c>
      <c r="B64" s="52" t="s">
        <v>88</v>
      </c>
      <c r="C64" s="82">
        <f t="shared" si="1"/>
        <v>10</v>
      </c>
      <c r="D64" s="82">
        <f t="shared" si="1"/>
        <v>10</v>
      </c>
      <c r="E64" s="82">
        <f t="shared" si="1"/>
        <v>0</v>
      </c>
      <c r="F64" s="81">
        <f>(E64*100)/D64</f>
        <v>0</v>
      </c>
    </row>
    <row r="65" spans="1:6" x14ac:dyDescent="0.2">
      <c r="A65" s="53" t="s">
        <v>97</v>
      </c>
      <c r="B65" s="54" t="s">
        <v>98</v>
      </c>
      <c r="C65" s="83">
        <f t="shared" si="1"/>
        <v>10</v>
      </c>
      <c r="D65" s="83">
        <f t="shared" si="1"/>
        <v>10</v>
      </c>
      <c r="E65" s="83">
        <f t="shared" si="1"/>
        <v>0</v>
      </c>
      <c r="F65" s="83">
        <f>(E65*100)/D65</f>
        <v>0</v>
      </c>
    </row>
    <row r="66" spans="1:6" x14ac:dyDescent="0.2">
      <c r="A66" s="55" t="s">
        <v>99</v>
      </c>
      <c r="B66" s="56" t="s">
        <v>100</v>
      </c>
      <c r="C66" s="84">
        <v>10</v>
      </c>
      <c r="D66" s="84">
        <v>10</v>
      </c>
      <c r="E66" s="84">
        <v>0</v>
      </c>
      <c r="F66" s="84"/>
    </row>
    <row r="67" spans="1:6" x14ac:dyDescent="0.2">
      <c r="A67" s="49" t="s">
        <v>50</v>
      </c>
      <c r="B67" s="50" t="s">
        <v>51</v>
      </c>
      <c r="C67" s="80">
        <f t="shared" ref="C67:E69" si="2">C68</f>
        <v>10</v>
      </c>
      <c r="D67" s="80">
        <f t="shared" si="2"/>
        <v>10</v>
      </c>
      <c r="E67" s="80">
        <f t="shared" si="2"/>
        <v>0</v>
      </c>
      <c r="F67" s="81">
        <f>(E67*100)/D67</f>
        <v>0</v>
      </c>
    </row>
    <row r="68" spans="1:6" x14ac:dyDescent="0.2">
      <c r="A68" s="51" t="s">
        <v>58</v>
      </c>
      <c r="B68" s="52" t="s">
        <v>59</v>
      </c>
      <c r="C68" s="82">
        <f t="shared" si="2"/>
        <v>10</v>
      </c>
      <c r="D68" s="82">
        <f t="shared" si="2"/>
        <v>10</v>
      </c>
      <c r="E68" s="82">
        <f t="shared" si="2"/>
        <v>0</v>
      </c>
      <c r="F68" s="81">
        <f>(E68*100)/D68</f>
        <v>0</v>
      </c>
    </row>
    <row r="69" spans="1:6" x14ac:dyDescent="0.2">
      <c r="A69" s="53" t="s">
        <v>60</v>
      </c>
      <c r="B69" s="54" t="s">
        <v>61</v>
      </c>
      <c r="C69" s="83">
        <f t="shared" si="2"/>
        <v>10</v>
      </c>
      <c r="D69" s="83">
        <f t="shared" si="2"/>
        <v>10</v>
      </c>
      <c r="E69" s="83">
        <f t="shared" si="2"/>
        <v>0</v>
      </c>
      <c r="F69" s="83">
        <f>(E69*100)/D69</f>
        <v>0</v>
      </c>
    </row>
    <row r="70" spans="1:6" x14ac:dyDescent="0.2">
      <c r="A70" s="55" t="s">
        <v>62</v>
      </c>
      <c r="B70" s="56" t="s">
        <v>63</v>
      </c>
      <c r="C70" s="84">
        <v>10</v>
      </c>
      <c r="D70" s="84">
        <v>10</v>
      </c>
      <c r="E70" s="84">
        <v>0</v>
      </c>
      <c r="F70" s="84"/>
    </row>
    <row r="71" spans="1:6" x14ac:dyDescent="0.2">
      <c r="A71" s="48" t="s">
        <v>74</v>
      </c>
      <c r="B71" s="48" t="s">
        <v>180</v>
      </c>
      <c r="C71" s="78"/>
      <c r="D71" s="78"/>
      <c r="E71" s="78"/>
      <c r="F71" s="79" t="e">
        <f>(E71*100)/D71</f>
        <v>#DIV/0!</v>
      </c>
    </row>
    <row r="72" spans="1:6" x14ac:dyDescent="0.2">
      <c r="A72" s="49" t="s">
        <v>72</v>
      </c>
      <c r="B72" s="50" t="s">
        <v>73</v>
      </c>
      <c r="C72" s="80">
        <f t="shared" ref="C72:E73" si="3">C73</f>
        <v>10</v>
      </c>
      <c r="D72" s="80">
        <f t="shared" si="3"/>
        <v>10</v>
      </c>
      <c r="E72" s="80">
        <f t="shared" si="3"/>
        <v>2.0499999999999998</v>
      </c>
      <c r="F72" s="81">
        <f>(E72*100)/D72</f>
        <v>20.5</v>
      </c>
    </row>
    <row r="73" spans="1:6" x14ac:dyDescent="0.2">
      <c r="A73" s="51" t="s">
        <v>87</v>
      </c>
      <c r="B73" s="52" t="s">
        <v>88</v>
      </c>
      <c r="C73" s="82">
        <f t="shared" si="3"/>
        <v>10</v>
      </c>
      <c r="D73" s="82">
        <f t="shared" si="3"/>
        <v>10</v>
      </c>
      <c r="E73" s="82">
        <f t="shared" si="3"/>
        <v>2.0499999999999998</v>
      </c>
      <c r="F73" s="81">
        <f>(E73*100)/D73</f>
        <v>20.5</v>
      </c>
    </row>
    <row r="74" spans="1:6" x14ac:dyDescent="0.2">
      <c r="A74" s="53" t="s">
        <v>107</v>
      </c>
      <c r="B74" s="54" t="s">
        <v>108</v>
      </c>
      <c r="C74" s="83">
        <f>C75+C76+C77</f>
        <v>10</v>
      </c>
      <c r="D74" s="83">
        <f>D75+D76+D77</f>
        <v>10</v>
      </c>
      <c r="E74" s="83">
        <f>E75+E76+E77</f>
        <v>2.0499999999999998</v>
      </c>
      <c r="F74" s="83">
        <f>(E74*100)/D74</f>
        <v>20.5</v>
      </c>
    </row>
    <row r="75" spans="1:6" x14ac:dyDescent="0.2">
      <c r="A75" s="55" t="s">
        <v>109</v>
      </c>
      <c r="B75" s="56" t="s">
        <v>110</v>
      </c>
      <c r="C75" s="84">
        <v>10</v>
      </c>
      <c r="D75" s="84">
        <v>10</v>
      </c>
      <c r="E75" s="84">
        <v>2.0499999999999998</v>
      </c>
      <c r="F75" s="84"/>
    </row>
    <row r="76" spans="1:6" x14ac:dyDescent="0.2">
      <c r="A76" s="55" t="s">
        <v>111</v>
      </c>
      <c r="B76" s="56" t="s">
        <v>112</v>
      </c>
      <c r="C76" s="84">
        <v>0</v>
      </c>
      <c r="D76" s="84">
        <v>0</v>
      </c>
      <c r="E76" s="84">
        <v>0</v>
      </c>
      <c r="F76" s="84"/>
    </row>
    <row r="77" spans="1:6" x14ac:dyDescent="0.2">
      <c r="A77" s="55" t="s">
        <v>121</v>
      </c>
      <c r="B77" s="56" t="s">
        <v>122</v>
      </c>
      <c r="C77" s="84">
        <v>0</v>
      </c>
      <c r="D77" s="84">
        <v>0</v>
      </c>
      <c r="E77" s="84">
        <v>0</v>
      </c>
      <c r="F77" s="84"/>
    </row>
    <row r="78" spans="1:6" x14ac:dyDescent="0.2">
      <c r="A78" s="49" t="s">
        <v>50</v>
      </c>
      <c r="B78" s="50" t="s">
        <v>51</v>
      </c>
      <c r="C78" s="80">
        <f t="shared" ref="C78:E80" si="4">C79</f>
        <v>10</v>
      </c>
      <c r="D78" s="80">
        <f t="shared" si="4"/>
        <v>10</v>
      </c>
      <c r="E78" s="80">
        <f t="shared" si="4"/>
        <v>2.0499999999999998</v>
      </c>
      <c r="F78" s="81">
        <f>(E78*100)/D78</f>
        <v>20.5</v>
      </c>
    </row>
    <row r="79" spans="1:6" x14ac:dyDescent="0.2">
      <c r="A79" s="51" t="s">
        <v>52</v>
      </c>
      <c r="B79" s="52" t="s">
        <v>53</v>
      </c>
      <c r="C79" s="82">
        <f t="shared" si="4"/>
        <v>10</v>
      </c>
      <c r="D79" s="82">
        <f t="shared" si="4"/>
        <v>10</v>
      </c>
      <c r="E79" s="82">
        <f t="shared" si="4"/>
        <v>2.0499999999999998</v>
      </c>
      <c r="F79" s="81">
        <f>(E79*100)/D79</f>
        <v>20.5</v>
      </c>
    </row>
    <row r="80" spans="1:6" x14ac:dyDescent="0.2">
      <c r="A80" s="53" t="s">
        <v>54</v>
      </c>
      <c r="B80" s="54" t="s">
        <v>55</v>
      </c>
      <c r="C80" s="83">
        <f t="shared" si="4"/>
        <v>10</v>
      </c>
      <c r="D80" s="83">
        <f t="shared" si="4"/>
        <v>10</v>
      </c>
      <c r="E80" s="83">
        <f t="shared" si="4"/>
        <v>2.0499999999999998</v>
      </c>
      <c r="F80" s="83">
        <f>(E80*100)/D80</f>
        <v>20.5</v>
      </c>
    </row>
    <row r="81" spans="1:6" x14ac:dyDescent="0.2">
      <c r="A81" s="55" t="s">
        <v>56</v>
      </c>
      <c r="B81" s="56" t="s">
        <v>57</v>
      </c>
      <c r="C81" s="84">
        <v>10</v>
      </c>
      <c r="D81" s="84">
        <v>10</v>
      </c>
      <c r="E81" s="84">
        <v>2.0499999999999998</v>
      </c>
      <c r="F81" s="84"/>
    </row>
    <row r="82" spans="1:6" x14ac:dyDescent="0.2">
      <c r="A82" s="48" t="s">
        <v>171</v>
      </c>
      <c r="B82" s="48" t="s">
        <v>181</v>
      </c>
      <c r="C82" s="78"/>
      <c r="D82" s="78"/>
      <c r="E82" s="78"/>
      <c r="F82" s="79" t="e">
        <f>(E82*100)/D82</f>
        <v>#DIV/0!</v>
      </c>
    </row>
    <row r="83" spans="1:6" s="57" customFormat="1" x14ac:dyDescent="0.2"/>
    <row r="84" spans="1:6" s="57" customFormat="1" x14ac:dyDescent="0.2"/>
    <row r="85" spans="1:6" s="57" customFormat="1" x14ac:dyDescent="0.2"/>
    <row r="86" spans="1:6" s="57" customFormat="1" x14ac:dyDescent="0.2"/>
    <row r="87" spans="1:6" s="57" customFormat="1" x14ac:dyDescent="0.2"/>
    <row r="88" spans="1:6" s="57" customFormat="1" x14ac:dyDescent="0.2"/>
    <row r="89" spans="1:6" s="57" customFormat="1" x14ac:dyDescent="0.2"/>
    <row r="90" spans="1:6" s="57" customFormat="1" x14ac:dyDescent="0.2"/>
    <row r="91" spans="1:6" s="57" customFormat="1" x14ac:dyDescent="0.2"/>
    <row r="92" spans="1:6" s="57" customFormat="1" x14ac:dyDescent="0.2"/>
    <row r="93" spans="1:6" s="57" customFormat="1" x14ac:dyDescent="0.2"/>
    <row r="94" spans="1:6" s="57" customFormat="1" x14ac:dyDescent="0.2"/>
    <row r="95" spans="1:6" s="57" customFormat="1" x14ac:dyDescent="0.2"/>
    <row r="96" spans="1:6" s="57" customFormat="1" x14ac:dyDescent="0.2"/>
    <row r="97" s="57" customFormat="1" x14ac:dyDescent="0.2"/>
    <row r="98" s="57" customFormat="1" x14ac:dyDescent="0.2"/>
    <row r="99" s="57" customFormat="1" x14ac:dyDescent="0.2"/>
    <row r="100" s="57" customFormat="1" x14ac:dyDescent="0.2"/>
    <row r="101" s="57" customFormat="1" x14ac:dyDescent="0.2"/>
    <row r="102" s="57" customFormat="1" x14ac:dyDescent="0.2"/>
    <row r="103" s="57" customFormat="1" x14ac:dyDescent="0.2"/>
    <row r="104" s="57" customFormat="1" x14ac:dyDescent="0.2"/>
    <row r="105" s="57" customFormat="1" x14ac:dyDescent="0.2"/>
    <row r="106" s="57" customFormat="1" x14ac:dyDescent="0.2"/>
    <row r="107" s="57" customFormat="1" x14ac:dyDescent="0.2"/>
    <row r="108" s="57" customFormat="1" x14ac:dyDescent="0.2"/>
    <row r="109" s="57" customFormat="1" x14ac:dyDescent="0.2"/>
    <row r="110" s="57" customFormat="1" x14ac:dyDescent="0.2"/>
    <row r="111" s="57" customFormat="1" x14ac:dyDescent="0.2"/>
    <row r="112" s="57" customFormat="1" x14ac:dyDescent="0.2"/>
    <row r="113" s="57" customFormat="1" x14ac:dyDescent="0.2"/>
    <row r="114" s="57" customFormat="1" x14ac:dyDescent="0.2"/>
    <row r="115" s="57" customFormat="1" x14ac:dyDescent="0.2"/>
    <row r="116" s="57" customFormat="1" x14ac:dyDescent="0.2"/>
    <row r="117" s="57" customFormat="1" x14ac:dyDescent="0.2"/>
    <row r="118" s="57" customFormat="1" x14ac:dyDescent="0.2"/>
    <row r="119" s="57" customFormat="1" x14ac:dyDescent="0.2"/>
    <row r="120" s="57" customFormat="1" x14ac:dyDescent="0.2"/>
    <row r="121" s="57" customFormat="1" x14ac:dyDescent="0.2"/>
    <row r="122" s="57" customFormat="1" x14ac:dyDescent="0.2"/>
    <row r="123" s="57" customFormat="1" x14ac:dyDescent="0.2"/>
    <row r="124" s="57" customFormat="1" x14ac:dyDescent="0.2"/>
    <row r="125" s="57" customFormat="1" x14ac:dyDescent="0.2"/>
    <row r="126" s="57" customFormat="1" x14ac:dyDescent="0.2"/>
    <row r="127" s="57" customFormat="1" x14ac:dyDescent="0.2"/>
    <row r="128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pans="1:3" s="57" customFormat="1" x14ac:dyDescent="0.2"/>
    <row r="1218" spans="1:3" s="57" customFormat="1" x14ac:dyDescent="0.2"/>
    <row r="1219" spans="1:3" s="57" customFormat="1" x14ac:dyDescent="0.2"/>
    <row r="1220" spans="1:3" s="57" customFormat="1" x14ac:dyDescent="0.2"/>
    <row r="1221" spans="1:3" s="57" customFormat="1" x14ac:dyDescent="0.2"/>
    <row r="1222" spans="1:3" s="57" customFormat="1" x14ac:dyDescent="0.2"/>
    <row r="1223" spans="1:3" x14ac:dyDescent="0.2">
      <c r="A1223" s="57"/>
      <c r="B1223" s="57"/>
      <c r="C1223" s="57"/>
    </row>
    <row r="1224" spans="1:3" x14ac:dyDescent="0.2">
      <c r="A1224" s="57"/>
      <c r="B1224" s="57"/>
      <c r="C1224" s="57"/>
    </row>
    <row r="1225" spans="1:3" x14ac:dyDescent="0.2">
      <c r="A1225" s="57"/>
      <c r="B1225" s="57"/>
      <c r="C1225" s="57"/>
    </row>
    <row r="1226" spans="1:3" x14ac:dyDescent="0.2">
      <c r="A1226" s="57"/>
      <c r="B1226" s="57"/>
      <c r="C1226" s="57"/>
    </row>
    <row r="1227" spans="1:3" x14ac:dyDescent="0.2">
      <c r="A1227" s="57"/>
      <c r="B1227" s="57"/>
      <c r="C1227" s="57"/>
    </row>
    <row r="1228" spans="1:3" x14ac:dyDescent="0.2">
      <c r="A1228" s="57"/>
      <c r="B1228" s="57"/>
      <c r="C1228" s="57"/>
    </row>
    <row r="1229" spans="1:3" x14ac:dyDescent="0.2">
      <c r="A1229" s="57"/>
      <c r="B1229" s="57"/>
      <c r="C1229" s="57"/>
    </row>
    <row r="1230" spans="1:3" x14ac:dyDescent="0.2">
      <c r="A1230" s="57"/>
      <c r="B1230" s="57"/>
      <c r="C1230" s="57"/>
    </row>
    <row r="1231" spans="1:3" x14ac:dyDescent="0.2">
      <c r="A1231" s="57"/>
      <c r="B1231" s="57"/>
      <c r="C1231" s="57"/>
    </row>
    <row r="1232" spans="1:3" x14ac:dyDescent="0.2">
      <c r="A1232" s="57"/>
      <c r="B1232" s="57"/>
      <c r="C1232" s="57"/>
    </row>
    <row r="1233" spans="1:3" x14ac:dyDescent="0.2">
      <c r="A1233" s="57"/>
      <c r="B1233" s="57"/>
      <c r="C1233" s="57"/>
    </row>
    <row r="1234" spans="1:3" x14ac:dyDescent="0.2">
      <c r="A1234" s="57"/>
      <c r="B1234" s="57"/>
      <c r="C1234" s="57"/>
    </row>
    <row r="1235" spans="1:3" x14ac:dyDescent="0.2">
      <c r="A1235" s="57"/>
      <c r="B1235" s="57"/>
      <c r="C1235" s="57"/>
    </row>
    <row r="1236" spans="1:3" x14ac:dyDescent="0.2">
      <c r="A1236" s="57"/>
      <c r="B1236" s="57"/>
      <c r="C1236" s="57"/>
    </row>
    <row r="1237" spans="1:3" x14ac:dyDescent="0.2">
      <c r="A1237" s="57"/>
      <c r="B1237" s="57"/>
      <c r="C1237" s="57"/>
    </row>
    <row r="1238" spans="1:3" x14ac:dyDescent="0.2">
      <c r="A1238" s="57"/>
      <c r="B1238" s="57"/>
      <c r="C1238" s="57"/>
    </row>
    <row r="1239" spans="1:3" x14ac:dyDescent="0.2">
      <c r="A1239" s="57"/>
      <c r="B1239" s="57"/>
      <c r="C1239" s="57"/>
    </row>
    <row r="1240" spans="1:3" x14ac:dyDescent="0.2">
      <c r="A1240" s="57"/>
      <c r="B1240" s="57"/>
      <c r="C1240" s="57"/>
    </row>
    <row r="1241" spans="1:3" x14ac:dyDescent="0.2">
      <c r="A1241" s="57"/>
      <c r="B1241" s="57"/>
      <c r="C1241" s="57"/>
    </row>
    <row r="1242" spans="1:3" x14ac:dyDescent="0.2">
      <c r="A1242" s="57"/>
      <c r="B1242" s="57"/>
      <c r="C1242" s="57"/>
    </row>
    <row r="1243" spans="1:3" x14ac:dyDescent="0.2">
      <c r="A1243" s="57"/>
      <c r="B1243" s="57"/>
      <c r="C1243" s="57"/>
    </row>
    <row r="1244" spans="1:3" x14ac:dyDescent="0.2">
      <c r="A1244" s="57"/>
      <c r="B1244" s="57"/>
      <c r="C1244" s="57"/>
    </row>
    <row r="1245" spans="1:3" x14ac:dyDescent="0.2">
      <c r="A1245" s="57"/>
      <c r="B1245" s="57"/>
      <c r="C1245" s="57"/>
    </row>
    <row r="1246" spans="1:3" x14ac:dyDescent="0.2">
      <c r="A1246" s="57"/>
      <c r="B1246" s="57"/>
      <c r="C1246" s="57"/>
    </row>
    <row r="1247" spans="1:3" x14ac:dyDescent="0.2">
      <c r="A1247" s="57"/>
      <c r="B1247" s="57"/>
      <c r="C1247" s="57"/>
    </row>
    <row r="1248" spans="1:3" x14ac:dyDescent="0.2">
      <c r="A1248" s="57"/>
      <c r="B1248" s="57"/>
      <c r="C1248" s="57"/>
    </row>
    <row r="1249" spans="1:3" x14ac:dyDescent="0.2">
      <c r="A1249" s="57"/>
      <c r="B1249" s="57"/>
      <c r="C1249" s="57"/>
    </row>
    <row r="1250" spans="1:3" x14ac:dyDescent="0.2">
      <c r="A1250" s="57"/>
      <c r="B1250" s="57"/>
      <c r="C1250" s="57"/>
    </row>
    <row r="1251" spans="1:3" x14ac:dyDescent="0.2">
      <c r="A1251" s="57"/>
      <c r="B1251" s="57"/>
      <c r="C1251" s="57"/>
    </row>
    <row r="1252" spans="1:3" x14ac:dyDescent="0.2">
      <c r="A1252" s="57"/>
      <c r="B1252" s="57"/>
      <c r="C1252" s="57"/>
    </row>
    <row r="1253" spans="1:3" x14ac:dyDescent="0.2">
      <c r="A1253" s="57"/>
      <c r="B1253" s="57"/>
      <c r="C1253" s="57"/>
    </row>
    <row r="1254" spans="1:3" x14ac:dyDescent="0.2">
      <c r="A1254" s="57"/>
      <c r="B1254" s="57"/>
      <c r="C1254" s="57"/>
    </row>
    <row r="1255" spans="1:3" x14ac:dyDescent="0.2">
      <c r="A1255" s="57"/>
      <c r="B1255" s="57"/>
      <c r="C1255" s="57"/>
    </row>
    <row r="1256" spans="1:3" x14ac:dyDescent="0.2">
      <c r="A1256" s="57"/>
      <c r="B1256" s="57"/>
      <c r="C1256" s="57"/>
    </row>
    <row r="1257" spans="1:3" x14ac:dyDescent="0.2">
      <c r="A1257" s="57"/>
      <c r="B1257" s="57"/>
      <c r="C1257" s="57"/>
    </row>
    <row r="1258" spans="1:3" x14ac:dyDescent="0.2">
      <c r="A1258" s="57"/>
      <c r="B1258" s="57"/>
      <c r="C1258" s="57"/>
    </row>
    <row r="1259" spans="1:3" x14ac:dyDescent="0.2">
      <c r="A1259" s="57"/>
      <c r="B1259" s="57"/>
      <c r="C1259" s="57"/>
    </row>
    <row r="1260" spans="1:3" x14ac:dyDescent="0.2">
      <c r="A1260" s="40"/>
      <c r="B1260" s="40"/>
      <c r="C1260" s="40"/>
    </row>
    <row r="1261" spans="1:3" x14ac:dyDescent="0.2">
      <c r="A1261" s="40"/>
      <c r="B1261" s="40"/>
      <c r="C1261" s="40"/>
    </row>
    <row r="1262" spans="1:3" x14ac:dyDescent="0.2">
      <c r="A1262" s="40"/>
      <c r="B1262" s="40"/>
      <c r="C1262" s="40"/>
    </row>
    <row r="1263" spans="1:3" x14ac:dyDescent="0.2">
      <c r="A1263" s="40"/>
      <c r="B1263" s="40"/>
      <c r="C1263" s="40"/>
    </row>
    <row r="1264" spans="1:3" x14ac:dyDescent="0.2">
      <c r="A1264" s="40"/>
      <c r="B1264" s="40"/>
      <c r="C1264" s="40"/>
    </row>
    <row r="1265" s="40" customFormat="1" x14ac:dyDescent="0.2"/>
    <row r="1266" s="40" customFormat="1" x14ac:dyDescent="0.2"/>
    <row r="1267" s="40" customFormat="1" x14ac:dyDescent="0.2"/>
    <row r="1268" s="40" customFormat="1" x14ac:dyDescent="0.2"/>
    <row r="1269" s="40" customFormat="1" x14ac:dyDescent="0.2"/>
    <row r="1270" s="40" customFormat="1" x14ac:dyDescent="0.2"/>
    <row r="1271" s="40" customFormat="1" x14ac:dyDescent="0.2"/>
    <row r="1272" s="40" customFormat="1" x14ac:dyDescent="0.2"/>
    <row r="1273" s="40" customFormat="1" x14ac:dyDescent="0.2"/>
    <row r="1274" s="40" customFormat="1" x14ac:dyDescent="0.2"/>
    <row r="1275" s="40" customFormat="1" x14ac:dyDescent="0.2"/>
    <row r="1276" s="40" customFormat="1" x14ac:dyDescent="0.2"/>
    <row r="1277" s="40" customFormat="1" x14ac:dyDescent="0.2"/>
    <row r="1278" s="40" customFormat="1" x14ac:dyDescent="0.2"/>
    <row r="1279" s="40" customFormat="1" x14ac:dyDescent="0.2"/>
    <row r="1280" s="40" customFormat="1" x14ac:dyDescent="0.2"/>
    <row r="1281" s="40" customFormat="1" x14ac:dyDescent="0.2"/>
    <row r="1282" s="40" customFormat="1" x14ac:dyDescent="0.2"/>
    <row r="1283" s="40" customFormat="1" x14ac:dyDescent="0.2"/>
    <row r="1284" s="40" customFormat="1" x14ac:dyDescent="0.2"/>
    <row r="1285" s="40" customFormat="1" x14ac:dyDescent="0.2"/>
    <row r="1286" s="40" customFormat="1" x14ac:dyDescent="0.2"/>
    <row r="1287" s="40" customFormat="1" x14ac:dyDescent="0.2"/>
    <row r="1288" s="40" customFormat="1" x14ac:dyDescent="0.2"/>
    <row r="1289" s="40" customFormat="1" x14ac:dyDescent="0.2"/>
    <row r="1290" s="40" customFormat="1" x14ac:dyDescent="0.2"/>
    <row r="1291" s="40" customFormat="1" x14ac:dyDescent="0.2"/>
    <row r="1292" s="40" customFormat="1" x14ac:dyDescent="0.2"/>
    <row r="1293" s="40" customFormat="1" x14ac:dyDescent="0.2"/>
    <row r="1294" s="40" customFormat="1" x14ac:dyDescent="0.2"/>
    <row r="1295" s="40" customFormat="1" x14ac:dyDescent="0.2"/>
    <row r="1296" s="40" customFormat="1" x14ac:dyDescent="0.2"/>
    <row r="1297" s="40" customFormat="1" x14ac:dyDescent="0.2"/>
    <row r="1298" s="40" customFormat="1" x14ac:dyDescent="0.2"/>
    <row r="1299" s="40" customFormat="1" x14ac:dyDescent="0.2"/>
    <row r="1300" s="40" customFormat="1" x14ac:dyDescent="0.2"/>
    <row r="1301" s="40" customFormat="1" x14ac:dyDescent="0.2"/>
    <row r="1302" s="40" customFormat="1" x14ac:dyDescent="0.2"/>
    <row r="1303" s="40" customFormat="1" x14ac:dyDescent="0.2"/>
    <row r="1304" s="40" customFormat="1" x14ac:dyDescent="0.2"/>
    <row r="1305" s="40" customFormat="1" x14ac:dyDescent="0.2"/>
    <row r="1306" s="40" customFormat="1" x14ac:dyDescent="0.2"/>
    <row r="1307" s="40" customFormat="1" x14ac:dyDescent="0.2"/>
    <row r="1308" s="40" customFormat="1" x14ac:dyDescent="0.2"/>
    <row r="1309" s="40" customFormat="1" x14ac:dyDescent="0.2"/>
    <row r="1310" s="40" customFormat="1" x14ac:dyDescent="0.2"/>
    <row r="1311" s="40" customFormat="1" x14ac:dyDescent="0.2"/>
    <row r="1312" s="40" customFormat="1" x14ac:dyDescent="0.2"/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Tina Ubrekić</cp:lastModifiedBy>
  <cp:lastPrinted>2023-07-24T12:33:14Z</cp:lastPrinted>
  <dcterms:created xsi:type="dcterms:W3CDTF">2022-08-12T12:51:27Z</dcterms:created>
  <dcterms:modified xsi:type="dcterms:W3CDTF">2026-07-07T08:31:49Z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